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0115" windowHeight="7740"/>
  </bookViews>
  <sheets>
    <sheet name="Gastos" sheetId="1" r:id="rId1"/>
    <sheet name="E.F" sheetId="2" r:id="rId2"/>
  </sheets>
  <externalReferences>
    <externalReference r:id="rId3"/>
    <externalReference r:id="rId4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calcChain.xml><?xml version="1.0" encoding="utf-8"?>
<calcChain xmlns="http://schemas.openxmlformats.org/spreadsheetml/2006/main">
  <c r="I42" i="1" l="1"/>
  <c r="G42" i="1"/>
  <c r="F42" i="1"/>
  <c r="J42" i="1" s="1"/>
  <c r="D42" i="1"/>
  <c r="C42" i="1"/>
  <c r="E42" i="1" s="1"/>
  <c r="I40" i="1"/>
  <c r="G40" i="1"/>
  <c r="F40" i="1"/>
  <c r="J40" i="1" s="1"/>
  <c r="D40" i="1"/>
  <c r="C40" i="1"/>
  <c r="E40" i="1" s="1"/>
  <c r="I39" i="1"/>
  <c r="G39" i="1"/>
  <c r="F39" i="1"/>
  <c r="J39" i="1" s="1"/>
  <c r="D39" i="1"/>
  <c r="C39" i="1"/>
  <c r="E39" i="1" s="1"/>
  <c r="I38" i="1"/>
  <c r="G38" i="1"/>
  <c r="F38" i="1"/>
  <c r="J38" i="1" s="1"/>
  <c r="D38" i="1"/>
  <c r="C38" i="1"/>
  <c r="E38" i="1" s="1"/>
  <c r="I37" i="1"/>
  <c r="G37" i="1"/>
  <c r="F37" i="1"/>
  <c r="J37" i="1" s="1"/>
  <c r="D37" i="1"/>
  <c r="C37" i="1"/>
  <c r="E37" i="1" s="1"/>
  <c r="I36" i="1"/>
  <c r="G36" i="1"/>
  <c r="F36" i="1"/>
  <c r="J36" i="1" s="1"/>
  <c r="D36" i="1"/>
  <c r="C36" i="1"/>
  <c r="E36" i="1" s="1"/>
  <c r="I34" i="1"/>
  <c r="G34" i="1"/>
  <c r="F34" i="1"/>
  <c r="J34" i="1" s="1"/>
  <c r="D34" i="1"/>
  <c r="C34" i="1"/>
  <c r="E34" i="1" s="1"/>
  <c r="I33" i="1"/>
  <c r="G33" i="1"/>
  <c r="F33" i="1"/>
  <c r="J33" i="1" s="1"/>
  <c r="D33" i="1"/>
  <c r="C33" i="1"/>
  <c r="E33" i="1" s="1"/>
  <c r="I32" i="1"/>
  <c r="G32" i="1"/>
  <c r="F32" i="1"/>
  <c r="J32" i="1" s="1"/>
  <c r="D32" i="1"/>
  <c r="C32" i="1"/>
  <c r="E32" i="1" s="1"/>
  <c r="I31" i="1"/>
  <c r="G31" i="1"/>
  <c r="F31" i="1"/>
  <c r="J31" i="1" s="1"/>
  <c r="D31" i="1"/>
  <c r="C31" i="1"/>
  <c r="E31" i="1" s="1"/>
  <c r="I29" i="1"/>
  <c r="I44" i="1" s="1"/>
  <c r="G29" i="1"/>
  <c r="G44" i="1" s="1"/>
  <c r="F29" i="1"/>
  <c r="F44" i="1" s="1"/>
  <c r="D29" i="1"/>
  <c r="D44" i="1" s="1"/>
  <c r="C29" i="1"/>
  <c r="E29" i="1" s="1"/>
  <c r="I27" i="1"/>
  <c r="G27" i="1"/>
  <c r="F27" i="1"/>
  <c r="J27" i="1" s="1"/>
  <c r="D27" i="1"/>
  <c r="C27" i="1"/>
  <c r="E27" i="1" s="1"/>
  <c r="I25" i="1"/>
  <c r="G25" i="1"/>
  <c r="F25" i="1"/>
  <c r="J25" i="1" s="1"/>
  <c r="D25" i="1"/>
  <c r="C25" i="1"/>
  <c r="E25" i="1" s="1"/>
  <c r="I24" i="1"/>
  <c r="G24" i="1"/>
  <c r="F24" i="1"/>
  <c r="J24" i="1" s="1"/>
  <c r="D24" i="1"/>
  <c r="C24" i="1"/>
  <c r="E24" i="1" s="1"/>
  <c r="I23" i="1"/>
  <c r="G23" i="1"/>
  <c r="F23" i="1"/>
  <c r="J23" i="1" s="1"/>
  <c r="D23" i="1"/>
  <c r="C23" i="1"/>
  <c r="E23" i="1" s="1"/>
  <c r="I22" i="1"/>
  <c r="G22" i="1"/>
  <c r="F22" i="1"/>
  <c r="J22" i="1" s="1"/>
  <c r="D22" i="1"/>
  <c r="C22" i="1"/>
  <c r="E22" i="1" s="1"/>
  <c r="I21" i="1"/>
  <c r="G21" i="1"/>
  <c r="F21" i="1"/>
  <c r="J21" i="1" s="1"/>
  <c r="D21" i="1"/>
  <c r="C21" i="1"/>
  <c r="E21" i="1" s="1"/>
  <c r="I20" i="1"/>
  <c r="G20" i="1"/>
  <c r="F20" i="1"/>
  <c r="J20" i="1" s="1"/>
  <c r="D20" i="1"/>
  <c r="C20" i="1"/>
  <c r="E20" i="1" s="1"/>
  <c r="I19" i="1"/>
  <c r="G19" i="1"/>
  <c r="F19" i="1"/>
  <c r="J19" i="1" s="1"/>
  <c r="D19" i="1"/>
  <c r="C19" i="1"/>
  <c r="E19" i="1" s="1"/>
  <c r="I17" i="1"/>
  <c r="G17" i="1"/>
  <c r="F17" i="1"/>
  <c r="J17" i="1" s="1"/>
  <c r="D17" i="1"/>
  <c r="C17" i="1"/>
  <c r="E17" i="1" s="1"/>
  <c r="I16" i="1"/>
  <c r="G16" i="1"/>
  <c r="F16" i="1"/>
  <c r="J16" i="1" s="1"/>
  <c r="D16" i="1"/>
  <c r="C16" i="1"/>
  <c r="E16" i="1" s="1"/>
  <c r="I15" i="1"/>
  <c r="G15" i="1"/>
  <c r="F15" i="1"/>
  <c r="J15" i="1" s="1"/>
  <c r="D15" i="1"/>
  <c r="C15" i="1"/>
  <c r="E15" i="1" s="1"/>
  <c r="I14" i="1"/>
  <c r="G14" i="1"/>
  <c r="F14" i="1"/>
  <c r="J14" i="1" s="1"/>
  <c r="D14" i="1"/>
  <c r="C14" i="1"/>
  <c r="E14" i="1" s="1"/>
  <c r="I13" i="1"/>
  <c r="G13" i="1"/>
  <c r="F13" i="1"/>
  <c r="J13" i="1" s="1"/>
  <c r="D13" i="1"/>
  <c r="C13" i="1"/>
  <c r="E13" i="1" s="1"/>
  <c r="I12" i="1"/>
  <c r="G12" i="1"/>
  <c r="F12" i="1"/>
  <c r="J12" i="1" s="1"/>
  <c r="D12" i="1"/>
  <c r="C12" i="1"/>
  <c r="E12" i="1" s="1"/>
  <c r="I11" i="1"/>
  <c r="G11" i="1"/>
  <c r="F11" i="1"/>
  <c r="J11" i="1" s="1"/>
  <c r="D11" i="1"/>
  <c r="C11" i="1"/>
  <c r="E11" i="1" s="1"/>
  <c r="I10" i="1"/>
  <c r="G10" i="1"/>
  <c r="F10" i="1"/>
  <c r="J10" i="1" s="1"/>
  <c r="D10" i="1"/>
  <c r="C10" i="1"/>
  <c r="E10" i="1" s="1"/>
  <c r="I8" i="1"/>
  <c r="G8" i="1"/>
  <c r="F8" i="1"/>
  <c r="J8" i="1" s="1"/>
  <c r="D8" i="1"/>
  <c r="C8" i="1"/>
  <c r="E8" i="1" s="1"/>
  <c r="C3" i="1"/>
  <c r="J44" i="1" l="1"/>
  <c r="H44" i="1"/>
  <c r="C44" i="1"/>
  <c r="E44" i="1" s="1"/>
  <c r="H8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7" i="1"/>
  <c r="H29" i="1"/>
  <c r="H31" i="1"/>
  <c r="H32" i="1"/>
  <c r="H33" i="1"/>
  <c r="H34" i="1"/>
  <c r="H36" i="1"/>
  <c r="H37" i="1"/>
  <c r="H38" i="1"/>
  <c r="H39" i="1"/>
  <c r="H40" i="1"/>
  <c r="H42" i="1"/>
  <c r="J29" i="1"/>
</calcChain>
</file>

<file path=xl/sharedStrings.xml><?xml version="1.0" encoding="utf-8"?>
<sst xmlns="http://schemas.openxmlformats.org/spreadsheetml/2006/main" count="101" uniqueCount="89">
  <si>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</si>
  <si>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</si>
  <si>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</si>
  <si>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</si>
  <si>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</si>
  <si>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</si>
  <si>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</si>
  <si>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</si>
  <si>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</si>
  <si>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</si>
  <si>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</si>
  <si>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</si>
  <si>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</si>
  <si>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</si>
  <si>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</si>
  <si>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</si>
  <si>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</si>
  <si>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</si>
  <si>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</si>
  <si>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</si>
  <si>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</si>
  <si>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</si>
  <si>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</si>
  <si>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</si>
  <si>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</si>
  <si>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</si>
  <si>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</si>
  <si>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</si>
  <si>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</si>
  <si>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</si>
  <si>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</si>
  <si>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</si>
  <si>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</si>
  <si>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</si>
  <si>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</si>
  <si>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</si>
  <si>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</si>
  <si>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</si>
  <si>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</si>
  <si>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</si>
  <si>
    <t>BALANCE GENERAL</t>
  </si>
  <si>
    <t>Millones ($)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</si>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</sst>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3" applyFont="1" applyFill="1"/>
    <xf numFmtId="164" fontId="3" fillId="0" borderId="0" xfId="3" applyNumberFormat="1" applyFont="1" applyFill="1"/>
    <xf numFmtId="164" fontId="3" fillId="0" borderId="0" xfId="3" applyNumberFormat="1" applyFont="1" applyFill="1" applyBorder="1"/>
    <xf numFmtId="0" fontId="3" fillId="0" borderId="0" xfId="3" applyFont="1" applyFill="1" applyBorder="1"/>
    <xf numFmtId="0" fontId="3" fillId="0" borderId="2" xfId="3" applyFont="1" applyFill="1" applyBorder="1"/>
    <xf numFmtId="164" fontId="3" fillId="0" borderId="3" xfId="3" applyNumberFormat="1" applyFont="1" applyFill="1" applyBorder="1"/>
    <xf numFmtId="164" fontId="3" fillId="0" borderId="4" xfId="3" applyNumberFormat="1" applyFont="1" applyFill="1" applyBorder="1"/>
    <xf numFmtId="0" fontId="3" fillId="0" borderId="4" xfId="3" applyFont="1" applyFill="1" applyBorder="1"/>
    <xf numFmtId="10" fontId="3" fillId="0" borderId="5" xfId="4" applyNumberFormat="1" applyFont="1" applyFill="1" applyBorder="1"/>
    <xf numFmtId="0" fontId="4" fillId="0" borderId="6" xfId="3" applyFont="1" applyFill="1" applyBorder="1" applyAlignment="1">
      <alignment horizontal="centerContinuous"/>
    </xf>
    <xf numFmtId="37" fontId="5" fillId="0" borderId="7" xfId="3" applyNumberFormat="1" applyFont="1" applyFill="1" applyBorder="1" applyAlignment="1">
      <alignment horizontal="center" vertical="center" wrapText="1"/>
    </xf>
    <xf numFmtId="37" fontId="5" fillId="0" borderId="0" xfId="3" applyNumberFormat="1" applyFont="1" applyFill="1" applyBorder="1" applyAlignment="1">
      <alignment horizontal="center" vertical="center" wrapText="1"/>
    </xf>
    <xf numFmtId="37" fontId="5" fillId="0" borderId="8" xfId="3" applyNumberFormat="1" applyFont="1" applyFill="1" applyBorder="1" applyAlignment="1">
      <alignment horizontal="center" vertical="center" wrapText="1"/>
    </xf>
    <xf numFmtId="164" fontId="3" fillId="0" borderId="7" xfId="3" applyNumberFormat="1" applyFont="1" applyFill="1" applyBorder="1" applyAlignment="1"/>
    <xf numFmtId="10" fontId="3" fillId="0" borderId="8" xfId="4" applyNumberFormat="1" applyFont="1" applyFill="1" applyBorder="1" applyAlignment="1"/>
    <xf numFmtId="0" fontId="6" fillId="0" borderId="6" xfId="3" applyFont="1" applyFill="1" applyBorder="1" applyAlignment="1">
      <alignment horizontal="centerContinuous"/>
    </xf>
    <xf numFmtId="164" fontId="3" fillId="0" borderId="7" xfId="3" applyNumberFormat="1" applyFont="1" applyFill="1" applyBorder="1" applyAlignment="1">
      <alignment horizontal="centerContinuous"/>
    </xf>
    <xf numFmtId="10" fontId="3" fillId="0" borderId="8" xfId="4" applyNumberFormat="1" applyFont="1" applyFill="1" applyBorder="1" applyAlignment="1">
      <alignment horizontal="centerContinuous"/>
    </xf>
    <xf numFmtId="17" fontId="7" fillId="0" borderId="9" xfId="3" applyNumberFormat="1" applyFont="1" applyFill="1" applyBorder="1" applyAlignment="1">
      <alignment horizontal="centerContinuous"/>
    </xf>
    <xf numFmtId="164" fontId="3" fillId="0" borderId="10" xfId="3" applyNumberFormat="1" applyFont="1" applyFill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14" fontId="8" fillId="0" borderId="10" xfId="3" applyNumberFormat="1" applyFont="1" applyFill="1" applyBorder="1" applyAlignment="1">
      <alignment horizontal="right"/>
    </xf>
    <xf numFmtId="14" fontId="8" fillId="0" borderId="12" xfId="3" applyNumberFormat="1" applyFont="1" applyFill="1" applyBorder="1" applyAlignment="1">
      <alignment horizontal="right"/>
    </xf>
    <xf numFmtId="0" fontId="5" fillId="0" borderId="13" xfId="3" applyFont="1" applyFill="1" applyBorder="1" applyAlignment="1">
      <alignment horizontal="center"/>
    </xf>
    <xf numFmtId="164" fontId="9" fillId="0" borderId="14" xfId="3" applyNumberFormat="1" applyFont="1" applyFill="1" applyBorder="1" applyAlignment="1">
      <alignment horizontal="centerContinuous"/>
    </xf>
    <xf numFmtId="164" fontId="9" fillId="0" borderId="15" xfId="3" applyNumberFormat="1" applyFont="1" applyFill="1" applyBorder="1" applyAlignment="1">
      <alignment horizontal="centerContinuous"/>
    </xf>
    <xf numFmtId="0" fontId="9" fillId="0" borderId="16" xfId="3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/>
    </xf>
    <xf numFmtId="0" fontId="9" fillId="0" borderId="18" xfId="3" applyFont="1" applyFill="1" applyBorder="1" applyAlignment="1">
      <alignment horizontal="center"/>
    </xf>
    <xf numFmtId="165" fontId="9" fillId="0" borderId="19" xfId="3" applyNumberFormat="1" applyFont="1" applyFill="1" applyBorder="1" applyAlignment="1">
      <alignment horizontal="center"/>
    </xf>
    <xf numFmtId="164" fontId="9" fillId="0" borderId="20" xfId="3" applyNumberFormat="1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19" xfId="3" applyNumberFormat="1" applyFont="1" applyFill="1" applyBorder="1" applyAlignment="1">
      <alignment horizontal="center"/>
    </xf>
    <xf numFmtId="164" fontId="9" fillId="0" borderId="22" xfId="3" applyNumberFormat="1" applyFont="1" applyFill="1" applyBorder="1" applyAlignment="1">
      <alignment horizontal="center"/>
    </xf>
    <xf numFmtId="164" fontId="9" fillId="0" borderId="23" xfId="3" applyNumberFormat="1" applyFont="1" applyFill="1" applyBorder="1" applyAlignment="1">
      <alignment horizontal="center"/>
    </xf>
    <xf numFmtId="0" fontId="9" fillId="0" borderId="24" xfId="3" applyFont="1" applyFill="1" applyBorder="1" applyAlignment="1">
      <alignment horizontal="center"/>
    </xf>
    <xf numFmtId="37" fontId="7" fillId="0" borderId="25" xfId="3" applyNumberFormat="1" applyFont="1" applyFill="1" applyBorder="1" applyAlignment="1" applyProtection="1">
      <alignment horizontal="left"/>
    </xf>
    <xf numFmtId="164" fontId="10" fillId="0" borderId="26" xfId="3" applyNumberFormat="1" applyFont="1" applyFill="1" applyBorder="1"/>
    <xf numFmtId="164" fontId="10" fillId="0" borderId="27" xfId="3" applyNumberFormat="1" applyFont="1" applyFill="1" applyBorder="1"/>
    <xf numFmtId="166" fontId="10" fillId="0" borderId="28" xfId="4" applyNumberFormat="1" applyFont="1" applyFill="1" applyBorder="1"/>
    <xf numFmtId="166" fontId="10" fillId="0" borderId="29" xfId="2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2"/>
    </xf>
    <xf numFmtId="164" fontId="11" fillId="15" borderId="30" xfId="3" applyNumberFormat="1" applyFont="1" applyFill="1" applyBorder="1"/>
    <xf numFmtId="164" fontId="11" fillId="15" borderId="31" xfId="3" applyNumberFormat="1" applyFont="1" applyFill="1" applyBorder="1"/>
    <xf numFmtId="166" fontId="11" fillId="15" borderId="31" xfId="4" applyNumberFormat="1" applyFont="1" applyFill="1" applyBorder="1"/>
    <xf numFmtId="166" fontId="11" fillId="15" borderId="32" xfId="4" applyNumberFormat="1" applyFont="1" applyFill="1" applyBorder="1"/>
    <xf numFmtId="37" fontId="7" fillId="0" borderId="25" xfId="3" applyNumberFormat="1" applyFont="1" applyFill="1" applyBorder="1" applyAlignment="1" applyProtection="1">
      <alignment horizontal="left" indent="2"/>
    </xf>
    <xf numFmtId="164" fontId="12" fillId="0" borderId="28" xfId="3" applyNumberFormat="1" applyFont="1" applyFill="1" applyBorder="1"/>
    <xf numFmtId="166" fontId="12" fillId="0" borderId="28" xfId="4" applyNumberFormat="1" applyFont="1" applyFill="1" applyBorder="1"/>
    <xf numFmtId="164" fontId="12" fillId="0" borderId="27" xfId="3" applyNumberFormat="1" applyFont="1" applyFill="1" applyBorder="1"/>
    <xf numFmtId="166" fontId="12" fillId="0" borderId="29" xfId="2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3"/>
    </xf>
    <xf numFmtId="164" fontId="11" fillId="15" borderId="33" xfId="3" applyNumberFormat="1" applyFont="1" applyFill="1" applyBorder="1"/>
    <xf numFmtId="164" fontId="11" fillId="15" borderId="22" xfId="3" applyNumberFormat="1" applyFont="1" applyFill="1" applyBorder="1"/>
    <xf numFmtId="166" fontId="11" fillId="15" borderId="22" xfId="4" applyNumberFormat="1" applyFont="1" applyFill="1" applyBorder="1"/>
    <xf numFmtId="166" fontId="11" fillId="15" borderId="34" xfId="4" applyNumberFormat="1" applyFont="1" applyFill="1" applyBorder="1"/>
    <xf numFmtId="164" fontId="11" fillId="15" borderId="35" xfId="3" applyNumberFormat="1" applyFont="1" applyFill="1" applyBorder="1"/>
    <xf numFmtId="164" fontId="11" fillId="15" borderId="0" xfId="3" applyNumberFormat="1" applyFont="1" applyFill="1" applyBorder="1"/>
    <xf numFmtId="166" fontId="11" fillId="15" borderId="0" xfId="4" applyNumberFormat="1" applyFont="1" applyFill="1" applyBorder="1"/>
    <xf numFmtId="166" fontId="11" fillId="15" borderId="8" xfId="4" applyNumberFormat="1" applyFont="1" applyFill="1" applyBorder="1"/>
    <xf numFmtId="166" fontId="11" fillId="15" borderId="34" xfId="2" applyNumberFormat="1" applyFont="1" applyFill="1" applyBorder="1"/>
    <xf numFmtId="166" fontId="11" fillId="15" borderId="8" xfId="2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4"/>
    </xf>
    <xf numFmtId="37" fontId="7" fillId="0" borderId="36" xfId="3" applyNumberFormat="1" applyFont="1" applyFill="1" applyBorder="1" applyAlignment="1" applyProtection="1">
      <alignment horizontal="left"/>
    </xf>
    <xf numFmtId="164" fontId="10" fillId="0" borderId="37" xfId="3" applyNumberFormat="1" applyFont="1" applyFill="1" applyBorder="1"/>
    <xf numFmtId="164" fontId="10" fillId="0" borderId="38" xfId="3" applyNumberFormat="1" applyFont="1" applyFill="1" applyBorder="1"/>
    <xf numFmtId="166" fontId="10" fillId="0" borderId="39" xfId="4" applyNumberFormat="1" applyFont="1" applyFill="1" applyBorder="1"/>
    <xf numFmtId="164" fontId="10" fillId="0" borderId="40" xfId="3" applyNumberFormat="1" applyFont="1" applyFill="1" applyBorder="1"/>
    <xf numFmtId="166" fontId="10" fillId="0" borderId="41" xfId="2" applyNumberFormat="1" applyFont="1" applyFill="1" applyBorder="1"/>
    <xf numFmtId="0" fontId="11" fillId="16" borderId="0" xfId="3" applyFont="1" applyFill="1" applyAlignment="1">
      <alignment horizontal="justify" vertical="center" wrapText="1"/>
    </xf>
    <xf numFmtId="0" fontId="14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" applyNumberFormat="1" applyFont="1" applyFill="1" applyBorder="1"/>
    <xf numFmtId="173" fontId="11" fillId="16" borderId="0" xfId="1" applyNumberFormat="1" applyFont="1" applyFill="1" applyBorder="1"/>
    <xf numFmtId="173" fontId="11" fillId="16" borderId="47" xfId="1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" applyNumberFormat="1" applyFont="1" applyFill="1" applyBorder="1"/>
    <xf numFmtId="173" fontId="11" fillId="16" borderId="63" xfId="1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9" fontId="11" fillId="19" borderId="23" xfId="2" applyNumberFormat="1" applyFont="1" applyFill="1" applyBorder="1"/>
    <xf numFmtId="164" fontId="11" fillId="19" borderId="23" xfId="1" applyNumberFormat="1" applyFont="1" applyFill="1" applyBorder="1"/>
    <xf numFmtId="9" fontId="11" fillId="19" borderId="54" xfId="2" applyNumberFormat="1" applyFont="1" applyFill="1" applyBorder="1"/>
    <xf numFmtId="164" fontId="11" fillId="19" borderId="54" xfId="1" applyNumberFormat="1" applyFont="1" applyFill="1" applyBorder="1"/>
    <xf numFmtId="9" fontId="6" fillId="19" borderId="58" xfId="2" applyNumberFormat="1" applyFont="1" applyFill="1" applyBorder="1"/>
    <xf numFmtId="164" fontId="6" fillId="19" borderId="58" xfId="1" applyNumberFormat="1" applyFont="1" applyFill="1" applyBorder="1"/>
    <xf numFmtId="9" fontId="11" fillId="19" borderId="62" xfId="2" applyNumberFormat="1" applyFont="1" applyFill="1" applyBorder="1"/>
    <xf numFmtId="164" fontId="11" fillId="19" borderId="62" xfId="1" applyNumberFormat="1" applyFont="1" applyFill="1" applyBorder="1"/>
    <xf numFmtId="9" fontId="6" fillId="19" borderId="66" xfId="2" applyNumberFormat="1" applyFont="1" applyFill="1" applyBorder="1"/>
    <xf numFmtId="164" fontId="6" fillId="19" borderId="66" xfId="1" applyNumberFormat="1" applyFont="1" applyFill="1" applyBorder="1"/>
    <xf numFmtId="171" fontId="17" fillId="19" borderId="44" xfId="0" applyNumberFormat="1" applyFont="1" applyFill="1" applyBorder="1" applyAlignment="1">
      <alignment horizontal="centerContinuous"/>
    </xf>
    <xf numFmtId="171" fontId="16" fillId="19" borderId="47" xfId="0" applyNumberFormat="1" applyFont="1" applyFill="1" applyBorder="1" applyAlignment="1">
      <alignment horizontal="centerContinuous"/>
    </xf>
    <xf numFmtId="171" fontId="16" fillId="19" borderId="63" xfId="0" applyNumberFormat="1" applyFont="1" applyFill="1" applyBorder="1" applyAlignment="1">
      <alignment horizontal="center"/>
    </xf>
    <xf numFmtId="9" fontId="11" fillId="19" borderId="23" xfId="2" applyFont="1" applyFill="1" applyBorder="1"/>
    <xf numFmtId="164" fontId="11" fillId="19" borderId="47" xfId="0" applyNumberFormat="1" applyFont="1" applyFill="1" applyBorder="1"/>
    <xf numFmtId="9" fontId="6" fillId="19" borderId="70" xfId="2" applyFont="1" applyFill="1" applyBorder="1"/>
    <xf numFmtId="164" fontId="6" fillId="19" borderId="71" xfId="0" applyNumberFormat="1" applyFont="1" applyFill="1" applyBorder="1"/>
    <xf numFmtId="164" fontId="11" fillId="19" borderId="47" xfId="1" applyNumberFormat="1" applyFont="1" applyFill="1" applyBorder="1"/>
    <xf numFmtId="9" fontId="6" fillId="19" borderId="66" xfId="2" applyFont="1" applyFill="1" applyBorder="1"/>
    <xf numFmtId="164" fontId="6" fillId="19" borderId="72" xfId="0" applyNumberFormat="1" applyFont="1" applyFill="1" applyBorder="1"/>
  </cellXfs>
  <cellStyles count="10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uro" xfId="17"/>
    <cellStyle name="Millares" xfId="1" builtinId="3"/>
    <cellStyle name="Millares 2" xfId="18"/>
    <cellStyle name="Millares 3" xfId="19"/>
    <cellStyle name="Millares 3 2" xfId="20"/>
    <cellStyle name="Millares 3 2 2" xfId="21"/>
    <cellStyle name="Millares 3 2 2 2" xfId="22"/>
    <cellStyle name="Millares 3 2 3" xfId="23"/>
    <cellStyle name="Millares 3 3" xfId="24"/>
    <cellStyle name="Millares 3 3 2" xfId="25"/>
    <cellStyle name="Millares 3 4" xfId="26"/>
    <cellStyle name="Millares 4" xfId="27"/>
    <cellStyle name="Millares 5" xfId="28"/>
    <cellStyle name="Millares 5 2" xfId="29"/>
    <cellStyle name="Millares 5 2 2" xfId="30"/>
    <cellStyle name="Millares 5 3" xfId="31"/>
    <cellStyle name="Millares 6" xfId="32"/>
    <cellStyle name="Millares 7" xfId="33"/>
    <cellStyle name="Millares 8" xfId="34"/>
    <cellStyle name="Moneda 2" xfId="35"/>
    <cellStyle name="Moneda 2 2" xfId="36"/>
    <cellStyle name="Moneda 2 2 2" xfId="37"/>
    <cellStyle name="Moneda 2 2 2 2" xfId="38"/>
    <cellStyle name="Moneda 2 2 3" xfId="39"/>
    <cellStyle name="Moneda 2 3" xfId="40"/>
    <cellStyle name="Moneda 2 3 2" xfId="41"/>
    <cellStyle name="Moneda 2 4" xfId="42"/>
    <cellStyle name="Moneda 2 5" xfId="43"/>
    <cellStyle name="Moneda 3" xfId="44"/>
    <cellStyle name="Moneda 4" xfId="45"/>
    <cellStyle name="Moneda 5" xfId="46"/>
    <cellStyle name="Normal" xfId="0" builtinId="0"/>
    <cellStyle name="Normal 16" xfId="47"/>
    <cellStyle name="Normal 2" xfId="3"/>
    <cellStyle name="Normal 2 2" xfId="48"/>
    <cellStyle name="Normal 2 2 2" xfId="49"/>
    <cellStyle name="Normal 2 2 2 2" xfId="50"/>
    <cellStyle name="Normal 2 2 2 2 2" xfId="51"/>
    <cellStyle name="Normal 2 2 2 2 2 2" xfId="52"/>
    <cellStyle name="Normal 2 2 2 2 2 2 2" xfId="53"/>
    <cellStyle name="Normal 2 2 2 2 2 3" xfId="54"/>
    <cellStyle name="Normal 2 2 2 2 3" xfId="55"/>
    <cellStyle name="Normal 2 2 2 2 3 2" xfId="56"/>
    <cellStyle name="Normal 2 2 2 2 4" xfId="57"/>
    <cellStyle name="Normal 2 2 2 3" xfId="58"/>
    <cellStyle name="Normal 2 2 2 3 2" xfId="59"/>
    <cellStyle name="Normal 2 2 2 3 2 2" xfId="60"/>
    <cellStyle name="Normal 2 2 2 3 3" xfId="61"/>
    <cellStyle name="Normal 2 2 2 4" xfId="62"/>
    <cellStyle name="Normal 2 2 2 4 2" xfId="63"/>
    <cellStyle name="Normal 2 2 2 5" xfId="64"/>
    <cellStyle name="Normal 2 2 3" xfId="65"/>
    <cellStyle name="Normal 2 2 3 2" xfId="66"/>
    <cellStyle name="Normal 2 2 3 2 2" xfId="67"/>
    <cellStyle name="Normal 2 2 3 3" xfId="68"/>
    <cellStyle name="Normal 2 2 4" xfId="69"/>
    <cellStyle name="Normal 2 2 4 2" xfId="70"/>
    <cellStyle name="Normal 2 2 5" xfId="71"/>
    <cellStyle name="Normal 2 2 6" xfId="72"/>
    <cellStyle name="Normal 2 3" xfId="73"/>
    <cellStyle name="Normal 2 3 2" xfId="74"/>
    <cellStyle name="Normal 2 3 2 2" xfId="75"/>
    <cellStyle name="Normal 2 3 3" xfId="76"/>
    <cellStyle name="Normal 2 4" xfId="77"/>
    <cellStyle name="Normal 2 4 2" xfId="78"/>
    <cellStyle name="Normal 2 5" xfId="79"/>
    <cellStyle name="Normal 3" xfId="80"/>
    <cellStyle name="Normal 4" xfId="81"/>
    <cellStyle name="Normal 4 2" xfId="82"/>
    <cellStyle name="Normal 4 2 2" xfId="83"/>
    <cellStyle name="Normal 4 3" xfId="84"/>
    <cellStyle name="Normal 5" xfId="85"/>
    <cellStyle name="Normal 6" xfId="86"/>
    <cellStyle name="Normal 6 2" xfId="87"/>
    <cellStyle name="Normal 7" xfId="88"/>
    <cellStyle name="Normal 8" xfId="89"/>
    <cellStyle name="Notas 2" xfId="90"/>
    <cellStyle name="Notas 2 2" xfId="91"/>
    <cellStyle name="Porcentaje" xfId="2" builtinId="5"/>
    <cellStyle name="Porcentaje 2" xfId="4"/>
    <cellStyle name="Porcentaje 3" xfId="92"/>
    <cellStyle name="Porcentaje 4" xfId="93"/>
    <cellStyle name="Porcentaje 5" xfId="94"/>
    <cellStyle name="Porcentual 2" xfId="95"/>
    <cellStyle name="Porcentual 2 2" xfId="96"/>
    <cellStyle name="Porcentual 2 2 2" xfId="97"/>
    <cellStyle name="Porcentual 2 2 2 2" xfId="98"/>
    <cellStyle name="Porcentual 2 2 3" xfId="99"/>
    <cellStyle name="Porcentual 2 3" xfId="100"/>
    <cellStyle name="Porcentual 2 3 2" xfId="101"/>
    <cellStyle name="Porcentual 2 4" xfId="10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Septiembre/Ejecuci&#243;n%20Septiembre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ortes\AppData\Local\Microsoft\Windows\Temporary%20Internet%20Files\Content.Outlook\BGOAVMOC\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O1">
            <v>42643</v>
          </cell>
        </row>
      </sheetData>
      <sheetData sheetId="6" refreshError="1"/>
      <sheetData sheetId="7">
        <row r="2">
          <cell r="B2" t="str">
            <v>EJECUCIÓN PRESUPUESTAL  - SEPTIEMBRE 2016</v>
          </cell>
        </row>
        <row r="11">
          <cell r="B11">
            <v>2135294.9420000003</v>
          </cell>
          <cell r="C11">
            <v>1591701.2749523669</v>
          </cell>
          <cell r="E11">
            <v>13963969.617000001</v>
          </cell>
          <cell r="F11">
            <v>14140531.1831428</v>
          </cell>
          <cell r="H11">
            <v>18915635.008000001</v>
          </cell>
        </row>
        <row r="19">
          <cell r="B19">
            <v>119492.82900000001</v>
          </cell>
          <cell r="C19">
            <v>152685.33538095091</v>
          </cell>
          <cell r="E19">
            <v>1070828.5109999999</v>
          </cell>
          <cell r="F19">
            <v>1353525.9748571371</v>
          </cell>
          <cell r="H19">
            <v>1811581.98</v>
          </cell>
        </row>
        <row r="26">
          <cell r="B26">
            <v>96331.298999999999</v>
          </cell>
          <cell r="C26">
            <v>105198.09590476193</v>
          </cell>
          <cell r="E26">
            <v>912779.70600000001</v>
          </cell>
          <cell r="F26">
            <v>926573.06528571434</v>
          </cell>
          <cell r="H26">
            <v>1242167.3520000002</v>
          </cell>
        </row>
        <row r="32">
          <cell r="B32">
            <v>276472.04900000006</v>
          </cell>
          <cell r="C32">
            <v>334502.42099999962</v>
          </cell>
          <cell r="E32">
            <v>2632977.7680000002</v>
          </cell>
          <cell r="F32">
            <v>2976753.6049999981</v>
          </cell>
          <cell r="H32">
            <v>3980260.8679999998</v>
          </cell>
        </row>
        <row r="44">
          <cell r="B44">
            <v>2098.5349999999999</v>
          </cell>
          <cell r="C44">
            <v>6104.0695833333311</v>
          </cell>
          <cell r="E44">
            <v>22632.618999999999</v>
          </cell>
          <cell r="F44">
            <v>54936.626249999972</v>
          </cell>
          <cell r="H44">
            <v>73248.834999999992</v>
          </cell>
        </row>
        <row r="49">
          <cell r="B49">
            <v>815016.1050000001</v>
          </cell>
          <cell r="C49">
            <v>174273.47843898289</v>
          </cell>
          <cell r="E49">
            <v>1967223.804</v>
          </cell>
          <cell r="F49">
            <v>1705694.2887385916</v>
          </cell>
          <cell r="H49">
            <v>2208559.8829999999</v>
          </cell>
        </row>
        <row r="65">
          <cell r="B65">
            <v>47102.811000000016</v>
          </cell>
          <cell r="C65">
            <v>38333.333333333227</v>
          </cell>
          <cell r="E65">
            <v>207834.54</v>
          </cell>
          <cell r="F65">
            <v>359999.99999999942</v>
          </cell>
          <cell r="H65">
            <v>475000</v>
          </cell>
        </row>
        <row r="69">
          <cell r="B69">
            <v>1052324.2345900002</v>
          </cell>
          <cell r="C69">
            <v>901783.3843749481</v>
          </cell>
          <cell r="E69">
            <v>8488727.7349699996</v>
          </cell>
          <cell r="F69">
            <v>8046482.2370816786</v>
          </cell>
          <cell r="H69">
            <v>12496594.217487935</v>
          </cell>
        </row>
        <row r="151">
          <cell r="B151">
            <v>542681.58400000003</v>
          </cell>
          <cell r="C151">
            <v>529265.66158934357</v>
          </cell>
          <cell r="E151">
            <v>2805059.389</v>
          </cell>
          <cell r="F151">
            <v>3786585.9934964916</v>
          </cell>
          <cell r="H151">
            <v>5423230.6320000002</v>
          </cell>
        </row>
        <row r="158">
          <cell r="B158">
            <v>206080.48600000003</v>
          </cell>
          <cell r="C158">
            <v>213912.81510671531</v>
          </cell>
          <cell r="E158">
            <v>441628.34600000002</v>
          </cell>
          <cell r="F158">
            <v>1622739.4484865575</v>
          </cell>
          <cell r="H158">
            <v>2080547.9563615844</v>
          </cell>
        </row>
        <row r="167">
          <cell r="B167">
            <v>528356.42462000006</v>
          </cell>
          <cell r="C167">
            <v>455040.72523812554</v>
          </cell>
          <cell r="E167">
            <v>4855788.2411500001</v>
          </cell>
          <cell r="F167">
            <v>4779164.9272858351</v>
          </cell>
          <cell r="H167">
            <v>6144287.1030000001</v>
          </cell>
        </row>
        <row r="180">
          <cell r="B180">
            <v>0</v>
          </cell>
          <cell r="C180">
            <v>9445.7721249999995</v>
          </cell>
          <cell r="E180">
            <v>5473.5240000000003</v>
          </cell>
          <cell r="F180">
            <v>110976.59562500002</v>
          </cell>
          <cell r="H180">
            <v>139313.91163841559</v>
          </cell>
        </row>
        <row r="184">
          <cell r="B184">
            <v>0</v>
          </cell>
          <cell r="C184">
            <v>0</v>
          </cell>
          <cell r="E184">
            <v>457654.96299999999</v>
          </cell>
          <cell r="F184">
            <v>555726.85074986483</v>
          </cell>
          <cell r="H184">
            <v>962907.40300000005</v>
          </cell>
        </row>
        <row r="188">
          <cell r="B188">
            <v>57709.303989998996</v>
          </cell>
          <cell r="C188">
            <v>603571.42857133353</v>
          </cell>
          <cell r="E188">
            <v>6429229.3835599991</v>
          </cell>
          <cell r="F188">
            <v>4289285.7142853346</v>
          </cell>
          <cell r="H188">
            <v>6100000</v>
          </cell>
        </row>
        <row r="195">
          <cell r="B195">
            <v>0</v>
          </cell>
          <cell r="C195">
            <v>0</v>
          </cell>
          <cell r="E195">
            <v>4069030.642</v>
          </cell>
          <cell r="F195">
            <v>4045000</v>
          </cell>
          <cell r="H195">
            <v>4045000</v>
          </cell>
        </row>
        <row r="196">
          <cell r="B196">
            <v>0</v>
          </cell>
          <cell r="C196">
            <v>3232.4219166666667</v>
          </cell>
          <cell r="E196">
            <v>17371.577000000001</v>
          </cell>
          <cell r="F196">
            <v>56502.735249999998</v>
          </cell>
          <cell r="H196">
            <v>66200</v>
          </cell>
        </row>
        <row r="197">
          <cell r="B197">
            <v>1357.4759999999987</v>
          </cell>
          <cell r="C197">
            <v>8001.8687691025625</v>
          </cell>
          <cell r="E197">
            <v>18188.892999999996</v>
          </cell>
          <cell r="F197">
            <v>70616.818788205128</v>
          </cell>
          <cell r="H197">
            <v>94622.425000000003</v>
          </cell>
        </row>
        <row r="201">
          <cell r="B201">
            <v>0</v>
          </cell>
          <cell r="C201">
            <v>76227.225130950945</v>
          </cell>
          <cell r="E201">
            <v>263196.90299999999</v>
          </cell>
          <cell r="F201">
            <v>666473.58427380654</v>
          </cell>
          <cell r="H201">
            <v>865866</v>
          </cell>
        </row>
        <row r="202">
          <cell r="B202">
            <v>0</v>
          </cell>
          <cell r="C202">
            <v>125345.54200000199</v>
          </cell>
          <cell r="E202">
            <v>321316.603</v>
          </cell>
          <cell r="F202">
            <v>835911.22500000405</v>
          </cell>
          <cell r="H202">
            <v>1211947.851</v>
          </cell>
        </row>
        <row r="207">
          <cell r="B207">
            <v>5726.7259999999951</v>
          </cell>
          <cell r="C207">
            <v>9425</v>
          </cell>
          <cell r="E207">
            <v>71521.364999999991</v>
          </cell>
          <cell r="F207">
            <v>84825</v>
          </cell>
          <cell r="H207">
            <v>113100</v>
          </cell>
        </row>
        <row r="209">
          <cell r="B209">
            <v>0</v>
          </cell>
          <cell r="C209">
            <v>7416.6666666666661</v>
          </cell>
          <cell r="E209">
            <v>0</v>
          </cell>
          <cell r="F209">
            <v>66749.999999999985</v>
          </cell>
          <cell r="H209">
            <v>89000</v>
          </cell>
        </row>
        <row r="211">
          <cell r="B211">
            <v>0</v>
          </cell>
          <cell r="C211">
            <v>0</v>
          </cell>
          <cell r="E211">
            <v>1029501.597</v>
          </cell>
          <cell r="F211">
            <v>1029501.597</v>
          </cell>
          <cell r="H211">
            <v>1029501.5970000023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7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11" t="str">
        <f>+'[1]CONSOLIDADO FINAGRO'!B2</f>
        <v>EJECUCIÓN PRESUPUESTAL  - SEPTIEMBRE 2016</v>
      </c>
      <c r="D3" s="12"/>
      <c r="E3" s="12"/>
      <c r="F3" s="12"/>
      <c r="G3" s="12"/>
      <c r="H3" s="13"/>
      <c r="I3" s="14"/>
      <c r="J3" s="15"/>
    </row>
    <row r="4" spans="2:10" ht="28.5" customHeight="1" x14ac:dyDescent="0.25">
      <c r="B4" s="16"/>
      <c r="C4" s="11"/>
      <c r="D4" s="12"/>
      <c r="E4" s="12"/>
      <c r="F4" s="12"/>
      <c r="G4" s="12"/>
      <c r="H4" s="13"/>
      <c r="I4" s="17"/>
      <c r="J4" s="18"/>
    </row>
    <row r="5" spans="2:10" ht="20.25" customHeight="1" thickBot="1" x14ac:dyDescent="0.35">
      <c r="B5" s="19"/>
      <c r="C5" s="20"/>
      <c r="D5" s="21"/>
      <c r="E5" s="22"/>
      <c r="F5" s="21"/>
      <c r="G5" s="21"/>
      <c r="H5" s="22"/>
      <c r="I5" s="23" t="s">
        <v>0</v>
      </c>
      <c r="J5" s="24"/>
    </row>
    <row r="6" spans="2:10" s="3" customFormat="1" ht="24" thickBot="1" x14ac:dyDescent="0.4">
      <c r="B6" s="25" t="s">
        <v>1</v>
      </c>
      <c r="C6" s="26" t="s">
        <v>2</v>
      </c>
      <c r="D6" s="27"/>
      <c r="E6" s="28"/>
      <c r="F6" s="29" t="s">
        <v>3</v>
      </c>
      <c r="G6" s="29"/>
      <c r="H6" s="28"/>
      <c r="I6" s="30" t="s">
        <v>4</v>
      </c>
      <c r="J6" s="31" t="s">
        <v>5</v>
      </c>
    </row>
    <row r="7" spans="2:10" s="3" customFormat="1" ht="21.75" thickBot="1" x14ac:dyDescent="0.4">
      <c r="B7" s="32"/>
      <c r="C7" s="33" t="s">
        <v>6</v>
      </c>
      <c r="D7" s="34" t="s">
        <v>7</v>
      </c>
      <c r="E7" s="35" t="s">
        <v>8</v>
      </c>
      <c r="F7" s="36" t="s">
        <v>6</v>
      </c>
      <c r="G7" s="37" t="s">
        <v>7</v>
      </c>
      <c r="H7" s="35" t="s">
        <v>8</v>
      </c>
      <c r="I7" s="38" t="s">
        <v>9</v>
      </c>
      <c r="J7" s="39"/>
    </row>
    <row r="8" spans="2:10" s="3" customFormat="1" ht="23.25" thickBot="1" x14ac:dyDescent="0.4">
      <c r="B8" s="40" t="s">
        <v>10</v>
      </c>
      <c r="C8" s="41">
        <f>+C10+C19</f>
        <v>5821251.2992100008</v>
      </c>
      <c r="D8" s="42">
        <f>+D10+D19</f>
        <v>4512246.367027862</v>
      </c>
      <c r="E8" s="43">
        <f>+C8/D8</f>
        <v>1.2901005011045878</v>
      </c>
      <c r="F8" s="41">
        <f>+F10+F19</f>
        <v>37832578.763120003</v>
      </c>
      <c r="G8" s="42">
        <f>+G10+G19</f>
        <v>40419690.795999669</v>
      </c>
      <c r="H8" s="43">
        <f>+F8/G8</f>
        <v>0.93599376982033444</v>
      </c>
      <c r="I8" s="42">
        <f>+I10+I19</f>
        <v>55953335.149487942</v>
      </c>
      <c r="J8" s="44">
        <f>+F8/I8</f>
        <v>0.67614519602887746</v>
      </c>
    </row>
    <row r="9" spans="2:10" s="3" customFormat="1" ht="9" customHeight="1" thickBot="1" x14ac:dyDescent="0.3">
      <c r="B9" s="45"/>
      <c r="C9" s="46"/>
      <c r="D9" s="47"/>
      <c r="E9" s="48"/>
      <c r="F9" s="47"/>
      <c r="G9" s="47"/>
      <c r="H9" s="48"/>
      <c r="I9" s="47"/>
      <c r="J9" s="49"/>
    </row>
    <row r="10" spans="2:10" s="3" customFormat="1" ht="20.25" thickBot="1" x14ac:dyDescent="0.35">
      <c r="B10" s="50" t="s">
        <v>11</v>
      </c>
      <c r="C10" s="51">
        <f>+SUM(C11:C17)</f>
        <v>3491808.5700000008</v>
      </c>
      <c r="D10" s="51">
        <f>+SUM(D11:D17)</f>
        <v>2402798.0085937288</v>
      </c>
      <c r="E10" s="52">
        <f>+C10/D10</f>
        <v>1.4532260129696173</v>
      </c>
      <c r="F10" s="51">
        <f>+SUM(F11:F17)</f>
        <v>20778246.565000001</v>
      </c>
      <c r="G10" s="51">
        <f>+SUM(G11:G17)</f>
        <v>21518014.743274242</v>
      </c>
      <c r="H10" s="52">
        <f>+F10/G10</f>
        <v>0.96562098376173544</v>
      </c>
      <c r="I10" s="53">
        <f>+SUM(I11:I17)</f>
        <v>28706453.926000006</v>
      </c>
      <c r="J10" s="54">
        <f>+F10/I10</f>
        <v>0.72381794764907303</v>
      </c>
    </row>
    <row r="11" spans="2:10" s="3" customFormat="1" ht="15.75" hidden="1" customHeight="1" outlineLevel="1" x14ac:dyDescent="0.25">
      <c r="B11" s="55" t="s">
        <v>12</v>
      </c>
      <c r="C11" s="56">
        <f>+'[1]CONSOLIDADO FINAGRO'!B11</f>
        <v>2135294.9420000003</v>
      </c>
      <c r="D11" s="57">
        <f>+'[1]CONSOLIDADO FINAGRO'!C11</f>
        <v>1591701.2749523669</v>
      </c>
      <c r="E11" s="58">
        <f t="shared" ref="E11:E17" si="0">+C11/D11</f>
        <v>1.3415173912353</v>
      </c>
      <c r="F11" s="57">
        <f>+'[1]CONSOLIDADO FINAGRO'!E11</f>
        <v>13963969.617000001</v>
      </c>
      <c r="G11" s="57">
        <f>+'[1]CONSOLIDADO FINAGRO'!F11</f>
        <v>14140531.1831428</v>
      </c>
      <c r="H11" s="58">
        <f t="shared" ref="H11:H17" si="1">+F11/G11</f>
        <v>0.98751379535492401</v>
      </c>
      <c r="I11" s="57">
        <f>+'[1]CONSOLIDADO FINAGRO'!H11</f>
        <v>18915635.008000001</v>
      </c>
      <c r="J11" s="59">
        <f t="shared" ref="J11:J17" si="2">+F11/I11</f>
        <v>0.73822367639755204</v>
      </c>
    </row>
    <row r="12" spans="2:10" s="3" customFormat="1" ht="15.75" hidden="1" customHeight="1" outlineLevel="1" x14ac:dyDescent="0.25">
      <c r="B12" s="55" t="s">
        <v>13</v>
      </c>
      <c r="C12" s="60">
        <f>+'[1]CONSOLIDADO FINAGRO'!B19</f>
        <v>119492.82900000001</v>
      </c>
      <c r="D12" s="61">
        <f>+'[1]CONSOLIDADO FINAGRO'!C19</f>
        <v>152685.33538095091</v>
      </c>
      <c r="E12" s="62">
        <f t="shared" si="0"/>
        <v>0.78260841947829907</v>
      </c>
      <c r="F12" s="61">
        <f>+'[1]CONSOLIDADO FINAGRO'!E19</f>
        <v>1070828.5109999999</v>
      </c>
      <c r="G12" s="61">
        <f>+'[1]CONSOLIDADO FINAGRO'!F19</f>
        <v>1353525.9748571371</v>
      </c>
      <c r="H12" s="62">
        <f t="shared" si="1"/>
        <v>0.79113997876030751</v>
      </c>
      <c r="I12" s="61">
        <f>+'[1]CONSOLIDADO FINAGRO'!H19</f>
        <v>1811581.98</v>
      </c>
      <c r="J12" s="63">
        <f t="shared" si="2"/>
        <v>0.5911013262562923</v>
      </c>
    </row>
    <row r="13" spans="2:10" s="3" customFormat="1" ht="15.75" hidden="1" customHeight="1" outlineLevel="1" x14ac:dyDescent="0.25">
      <c r="B13" s="55" t="s">
        <v>14</v>
      </c>
      <c r="C13" s="60">
        <f>+'[1]CONSOLIDADO FINAGRO'!B26</f>
        <v>96331.298999999999</v>
      </c>
      <c r="D13" s="61">
        <f>+'[1]CONSOLIDADO FINAGRO'!C26</f>
        <v>105198.09590476193</v>
      </c>
      <c r="E13" s="62">
        <f t="shared" si="0"/>
        <v>0.91571333275091571</v>
      </c>
      <c r="F13" s="61">
        <f>+'[1]CONSOLIDADO FINAGRO'!E26</f>
        <v>912779.70600000001</v>
      </c>
      <c r="G13" s="61">
        <f>+'[1]CONSOLIDADO FINAGRO'!F26</f>
        <v>926573.06528571434</v>
      </c>
      <c r="H13" s="62">
        <f t="shared" si="1"/>
        <v>0.98511357624942286</v>
      </c>
      <c r="I13" s="61">
        <f>+'[1]CONSOLIDADO FINAGRO'!H26</f>
        <v>1242167.3520000002</v>
      </c>
      <c r="J13" s="63">
        <f t="shared" si="2"/>
        <v>0.73482828584275972</v>
      </c>
    </row>
    <row r="14" spans="2:10" s="3" customFormat="1" ht="15.75" hidden="1" customHeight="1" outlineLevel="1" x14ac:dyDescent="0.25">
      <c r="B14" s="55" t="s">
        <v>15</v>
      </c>
      <c r="C14" s="60">
        <f>+'[1]CONSOLIDADO FINAGRO'!B32</f>
        <v>276472.04900000006</v>
      </c>
      <c r="D14" s="61">
        <f>+'[1]CONSOLIDADO FINAGRO'!C32</f>
        <v>334502.42099999962</v>
      </c>
      <c r="E14" s="62">
        <f t="shared" si="0"/>
        <v>0.82651733333792632</v>
      </c>
      <c r="F14" s="61">
        <f>+'[1]CONSOLIDADO FINAGRO'!E32</f>
        <v>2632977.7680000002</v>
      </c>
      <c r="G14" s="61">
        <f>+'[1]CONSOLIDADO FINAGRO'!F32</f>
        <v>2976753.6049999981</v>
      </c>
      <c r="H14" s="62">
        <f t="shared" si="1"/>
        <v>0.88451317017889419</v>
      </c>
      <c r="I14" s="61">
        <f>+'[1]CONSOLIDADO FINAGRO'!H32</f>
        <v>3980260.8679999998</v>
      </c>
      <c r="J14" s="63">
        <f t="shared" si="2"/>
        <v>0.66150884460068515</v>
      </c>
    </row>
    <row r="15" spans="2:10" s="3" customFormat="1" ht="15.75" hidden="1" customHeight="1" outlineLevel="1" x14ac:dyDescent="0.25">
      <c r="B15" s="55" t="s">
        <v>16</v>
      </c>
      <c r="C15" s="60">
        <f>+'[1]CONSOLIDADO FINAGRO'!B44</f>
        <v>2098.5349999999999</v>
      </c>
      <c r="D15" s="61">
        <f>+'[1]CONSOLIDADO FINAGRO'!C44</f>
        <v>6104.0695833333311</v>
      </c>
      <c r="E15" s="62">
        <f t="shared" si="0"/>
        <v>0.3437927715846949</v>
      </c>
      <c r="F15" s="61">
        <f>+'[1]CONSOLIDADO FINAGRO'!E44</f>
        <v>22632.618999999999</v>
      </c>
      <c r="G15" s="61">
        <f>+'[1]CONSOLIDADO FINAGRO'!F44</f>
        <v>54936.626249999972</v>
      </c>
      <c r="H15" s="62">
        <f t="shared" si="1"/>
        <v>0.41197686397788236</v>
      </c>
      <c r="I15" s="61">
        <f>+'[1]CONSOLIDADO FINAGRO'!H44</f>
        <v>73248.834999999992</v>
      </c>
      <c r="J15" s="63">
        <f t="shared" si="2"/>
        <v>0.30898264798341163</v>
      </c>
    </row>
    <row r="16" spans="2:10" s="3" customFormat="1" ht="15.75" hidden="1" customHeight="1" outlineLevel="1" x14ac:dyDescent="0.25">
      <c r="B16" s="55" t="s">
        <v>17</v>
      </c>
      <c r="C16" s="60">
        <f>+'[1]CONSOLIDADO FINAGRO'!B49</f>
        <v>815016.1050000001</v>
      </c>
      <c r="D16" s="61">
        <f>+'[1]CONSOLIDADO FINAGRO'!C49</f>
        <v>174273.47843898289</v>
      </c>
      <c r="E16" s="62">
        <f t="shared" si="0"/>
        <v>4.6766502413352349</v>
      </c>
      <c r="F16" s="61">
        <f>+'[1]CONSOLIDADO FINAGRO'!E49</f>
        <v>1967223.804</v>
      </c>
      <c r="G16" s="61">
        <f>+'[1]CONSOLIDADO FINAGRO'!F49</f>
        <v>1705694.2887385916</v>
      </c>
      <c r="H16" s="62">
        <f t="shared" si="1"/>
        <v>1.1533273089955742</v>
      </c>
      <c r="I16" s="61">
        <f>+'[1]CONSOLIDADO FINAGRO'!H49</f>
        <v>2208559.8829999999</v>
      </c>
      <c r="J16" s="63">
        <f t="shared" si="2"/>
        <v>0.8907269479729113</v>
      </c>
    </row>
    <row r="17" spans="2:10" s="3" customFormat="1" ht="15.75" hidden="1" customHeight="1" outlineLevel="1" x14ac:dyDescent="0.25">
      <c r="B17" s="55" t="s">
        <v>18</v>
      </c>
      <c r="C17" s="60">
        <f>+'[1]CONSOLIDADO FINAGRO'!B65</f>
        <v>47102.811000000016</v>
      </c>
      <c r="D17" s="61">
        <f>+'[1]CONSOLIDADO FINAGRO'!C65</f>
        <v>38333.333333333227</v>
      </c>
      <c r="E17" s="62">
        <f t="shared" si="0"/>
        <v>1.2287689826086996</v>
      </c>
      <c r="F17" s="61">
        <f>+'[1]CONSOLIDADO FINAGRO'!E65</f>
        <v>207834.54</v>
      </c>
      <c r="G17" s="61">
        <f>+'[1]CONSOLIDADO FINAGRO'!F65</f>
        <v>359999.99999999942</v>
      </c>
      <c r="H17" s="62">
        <f t="shared" si="1"/>
        <v>0.57731816666666758</v>
      </c>
      <c r="I17" s="61">
        <f>+'[1]CONSOLIDADO FINAGRO'!H65</f>
        <v>475000</v>
      </c>
      <c r="J17" s="63">
        <f t="shared" si="2"/>
        <v>0.4375464</v>
      </c>
    </row>
    <row r="18" spans="2:10" s="3" customFormat="1" ht="15.75" hidden="1" customHeight="1" outlineLevel="1" thickBot="1" x14ac:dyDescent="0.3">
      <c r="B18" s="55"/>
      <c r="C18" s="46"/>
      <c r="D18" s="47"/>
      <c r="E18" s="48"/>
      <c r="F18" s="47"/>
      <c r="G18" s="47"/>
      <c r="H18" s="48"/>
      <c r="I18" s="47"/>
      <c r="J18" s="49"/>
    </row>
    <row r="19" spans="2:10" s="3" customFormat="1" ht="20.25" collapsed="1" thickBot="1" x14ac:dyDescent="0.35">
      <c r="B19" s="50" t="s">
        <v>19</v>
      </c>
      <c r="C19" s="51">
        <f>+SUM(C20:C25)</f>
        <v>2329442.7292100005</v>
      </c>
      <c r="D19" s="53">
        <f>+SUM(D20:D25)</f>
        <v>2109448.3584341328</v>
      </c>
      <c r="E19" s="52">
        <f t="shared" ref="E19:E25" si="3">+C19/D19</f>
        <v>1.104290000699127</v>
      </c>
      <c r="F19" s="51">
        <f>+SUM(F20:F25)</f>
        <v>17054332.198120002</v>
      </c>
      <c r="G19" s="53">
        <f>+SUM(G20:G25)</f>
        <v>18901676.052725427</v>
      </c>
      <c r="H19" s="52">
        <f t="shared" ref="H19:H25" si="4">+F19/G19</f>
        <v>0.90226560599957706</v>
      </c>
      <c r="I19" s="53">
        <f>+SUM(I20:I25)</f>
        <v>27246881.223487936</v>
      </c>
      <c r="J19" s="54">
        <f t="shared" ref="J19:J25" si="5">+F19/I19</f>
        <v>0.62591868985792265</v>
      </c>
    </row>
    <row r="20" spans="2:10" s="3" customFormat="1" ht="15.75" hidden="1" outlineLevel="1" x14ac:dyDescent="0.25">
      <c r="B20" s="55" t="s">
        <v>20</v>
      </c>
      <c r="C20" s="56">
        <f>+'[1]CONSOLIDADO FINAGRO'!B69</f>
        <v>1052324.2345900002</v>
      </c>
      <c r="D20" s="57">
        <f>+'[1]CONSOLIDADO FINAGRO'!C69</f>
        <v>901783.3843749481</v>
      </c>
      <c r="E20" s="58">
        <f t="shared" si="3"/>
        <v>1.1669368196658405</v>
      </c>
      <c r="F20" s="57">
        <f>+'[1]CONSOLIDADO FINAGRO'!E69</f>
        <v>8488727.7349699996</v>
      </c>
      <c r="G20" s="57">
        <f>+'[1]CONSOLIDADO FINAGRO'!F69</f>
        <v>8046482.2370816786</v>
      </c>
      <c r="H20" s="58">
        <f t="shared" si="4"/>
        <v>1.0549613464440724</v>
      </c>
      <c r="I20" s="57">
        <f>+'[1]CONSOLIDADO FINAGRO'!H69</f>
        <v>12496594.217487935</v>
      </c>
      <c r="J20" s="64">
        <f t="shared" si="5"/>
        <v>0.67928329809179033</v>
      </c>
    </row>
    <row r="21" spans="2:10" s="3" customFormat="1" ht="15.75" hidden="1" outlineLevel="1" x14ac:dyDescent="0.25">
      <c r="B21" s="55" t="s">
        <v>21</v>
      </c>
      <c r="C21" s="60">
        <f>+'[1]CONSOLIDADO FINAGRO'!B151</f>
        <v>542681.58400000003</v>
      </c>
      <c r="D21" s="61">
        <f>+'[1]CONSOLIDADO FINAGRO'!C151</f>
        <v>529265.66158934357</v>
      </c>
      <c r="E21" s="62">
        <f t="shared" si="3"/>
        <v>1.0253481821782457</v>
      </c>
      <c r="F21" s="61">
        <f>+'[1]CONSOLIDADO FINAGRO'!E151</f>
        <v>2805059.389</v>
      </c>
      <c r="G21" s="61">
        <f>+'[1]CONSOLIDADO FINAGRO'!F151</f>
        <v>3786585.9934964916</v>
      </c>
      <c r="H21" s="62">
        <f t="shared" si="4"/>
        <v>0.74078850812254737</v>
      </c>
      <c r="I21" s="61">
        <f>+'[1]CONSOLIDADO FINAGRO'!H151</f>
        <v>5423230.6320000002</v>
      </c>
      <c r="J21" s="65">
        <f t="shared" si="5"/>
        <v>0.51723033360385395</v>
      </c>
    </row>
    <row r="22" spans="2:10" s="3" customFormat="1" ht="15.75" hidden="1" outlineLevel="1" x14ac:dyDescent="0.25">
      <c r="B22" s="55" t="s">
        <v>22</v>
      </c>
      <c r="C22" s="60">
        <f>+'[1]CONSOLIDADO FINAGRO'!B158</f>
        <v>206080.48600000003</v>
      </c>
      <c r="D22" s="61">
        <f>+'[1]CONSOLIDADO FINAGRO'!C158</f>
        <v>213912.81510671531</v>
      </c>
      <c r="E22" s="62">
        <f t="shared" si="3"/>
        <v>0.96338541427353042</v>
      </c>
      <c r="F22" s="61">
        <f>+'[1]CONSOLIDADO FINAGRO'!E158</f>
        <v>441628.34600000002</v>
      </c>
      <c r="G22" s="61">
        <f>+'[1]CONSOLIDADO FINAGRO'!F158</f>
        <v>1622739.4484865575</v>
      </c>
      <c r="H22" s="62">
        <f t="shared" si="4"/>
        <v>0.27214987989099743</v>
      </c>
      <c r="I22" s="61">
        <f>+'[1]CONSOLIDADO FINAGRO'!H158</f>
        <v>2080547.9563615844</v>
      </c>
      <c r="J22" s="65">
        <f t="shared" si="5"/>
        <v>0.21226540087656032</v>
      </c>
    </row>
    <row r="23" spans="2:10" s="3" customFormat="1" ht="15.75" hidden="1" outlineLevel="1" x14ac:dyDescent="0.25">
      <c r="B23" s="55" t="s">
        <v>23</v>
      </c>
      <c r="C23" s="60">
        <f>+'[1]CONSOLIDADO FINAGRO'!B167</f>
        <v>528356.42462000006</v>
      </c>
      <c r="D23" s="61">
        <f>+'[1]CONSOLIDADO FINAGRO'!C167</f>
        <v>455040.72523812554</v>
      </c>
      <c r="E23" s="62">
        <f t="shared" si="3"/>
        <v>1.1611189841162195</v>
      </c>
      <c r="F23" s="61">
        <f>+'[1]CONSOLIDADO FINAGRO'!E167</f>
        <v>4855788.2411500001</v>
      </c>
      <c r="G23" s="61">
        <f>+'[1]CONSOLIDADO FINAGRO'!F167</f>
        <v>4779164.9272858351</v>
      </c>
      <c r="H23" s="62">
        <f t="shared" si="4"/>
        <v>1.0160327829296489</v>
      </c>
      <c r="I23" s="61">
        <f>+'[1]CONSOLIDADO FINAGRO'!H167</f>
        <v>6144287.1030000001</v>
      </c>
      <c r="J23" s="65">
        <f t="shared" si="5"/>
        <v>0.79029318776121649</v>
      </c>
    </row>
    <row r="24" spans="2:10" s="3" customFormat="1" ht="15.75" hidden="1" outlineLevel="1" x14ac:dyDescent="0.25">
      <c r="B24" s="55" t="s">
        <v>24</v>
      </c>
      <c r="C24" s="60">
        <f>+'[1]CONSOLIDADO FINAGRO'!B180</f>
        <v>0</v>
      </c>
      <c r="D24" s="61">
        <f>+'[1]CONSOLIDADO FINAGRO'!C180</f>
        <v>9445.7721249999995</v>
      </c>
      <c r="E24" s="62">
        <f t="shared" si="3"/>
        <v>0</v>
      </c>
      <c r="F24" s="61">
        <f>+'[1]CONSOLIDADO FINAGRO'!E180</f>
        <v>5473.5240000000003</v>
      </c>
      <c r="G24" s="61">
        <f>+'[1]CONSOLIDADO FINAGRO'!F180</f>
        <v>110976.59562500002</v>
      </c>
      <c r="H24" s="62">
        <f t="shared" si="4"/>
        <v>4.9321426460904733E-2</v>
      </c>
      <c r="I24" s="61">
        <f>+'[1]CONSOLIDADO FINAGRO'!H180</f>
        <v>139313.91163841559</v>
      </c>
      <c r="J24" s="65">
        <f>+F24/I24</f>
        <v>3.928914159130311E-2</v>
      </c>
    </row>
    <row r="25" spans="2:10" s="3" customFormat="1" ht="15.75" hidden="1" outlineLevel="1" x14ac:dyDescent="0.25">
      <c r="B25" s="55" t="s">
        <v>25</v>
      </c>
      <c r="C25" s="60">
        <f>+'[1]CONSOLIDADO FINAGRO'!B184</f>
        <v>0</v>
      </c>
      <c r="D25" s="61">
        <f>+'[1]CONSOLIDADO FINAGRO'!C184</f>
        <v>0</v>
      </c>
      <c r="E25" s="62" t="e">
        <f t="shared" si="3"/>
        <v>#DIV/0!</v>
      </c>
      <c r="F25" s="61">
        <f>+'[1]CONSOLIDADO FINAGRO'!E184</f>
        <v>457654.96299999999</v>
      </c>
      <c r="G25" s="61">
        <f>+'[1]CONSOLIDADO FINAGRO'!F184</f>
        <v>555726.85074986483</v>
      </c>
      <c r="H25" s="62">
        <f t="shared" si="4"/>
        <v>0.8235250148206219</v>
      </c>
      <c r="I25" s="61">
        <f>+'[1]CONSOLIDADO FINAGRO'!H184</f>
        <v>962907.40300000005</v>
      </c>
      <c r="J25" s="65">
        <f t="shared" si="5"/>
        <v>0.47528449939645956</v>
      </c>
    </row>
    <row r="26" spans="2:10" s="3" customFormat="1" ht="9" customHeight="1" collapsed="1" thickBot="1" x14ac:dyDescent="0.3">
      <c r="B26" s="45"/>
      <c r="C26" s="46"/>
      <c r="D26" s="47"/>
      <c r="E26" s="48"/>
      <c r="F26" s="47"/>
      <c r="G26" s="47"/>
      <c r="H26" s="48"/>
      <c r="I26" s="47"/>
      <c r="J26" s="49"/>
    </row>
    <row r="27" spans="2:10" s="3" customFormat="1" ht="23.25" thickBot="1" x14ac:dyDescent="0.4">
      <c r="B27" s="40" t="s">
        <v>26</v>
      </c>
      <c r="C27" s="41">
        <f>+'[1]CONSOLIDADO FINAGRO'!B188</f>
        <v>57709.303989998996</v>
      </c>
      <c r="D27" s="42">
        <f>+'[1]CONSOLIDADO FINAGRO'!C188</f>
        <v>603571.42857133353</v>
      </c>
      <c r="E27" s="43">
        <f>+C27/D27</f>
        <v>9.5613048030782619E-2</v>
      </c>
      <c r="F27" s="41">
        <f>+'[1]CONSOLIDADO FINAGRO'!E188</f>
        <v>6429229.3835599991</v>
      </c>
      <c r="G27" s="42">
        <f>+'[1]CONSOLIDADO FINAGRO'!F188</f>
        <v>4289285.7142853346</v>
      </c>
      <c r="H27" s="43">
        <f>+F27/G27</f>
        <v>1.4989044358009651</v>
      </c>
      <c r="I27" s="42">
        <f>+'[1]CONSOLIDADO FINAGRO'!H188</f>
        <v>6100000</v>
      </c>
      <c r="J27" s="44">
        <f>+F27/I27</f>
        <v>1.0539720300918032</v>
      </c>
    </row>
    <row r="28" spans="2:10" s="3" customFormat="1" ht="9" customHeight="1" collapsed="1" thickBot="1" x14ac:dyDescent="0.3">
      <c r="B28" s="45"/>
      <c r="C28" s="46"/>
      <c r="D28" s="47"/>
      <c r="E28" s="48"/>
      <c r="F28" s="47"/>
      <c r="G28" s="47"/>
      <c r="H28" s="48"/>
      <c r="I28" s="47"/>
      <c r="J28" s="49"/>
    </row>
    <row r="29" spans="2:10" s="3" customFormat="1" ht="23.25" thickBot="1" x14ac:dyDescent="0.4">
      <c r="B29" s="40" t="s">
        <v>27</v>
      </c>
      <c r="C29" s="41">
        <f>+C31+C36</f>
        <v>7084.2019999999939</v>
      </c>
      <c r="D29" s="42">
        <f>+D31+D36</f>
        <v>229648.72448338883</v>
      </c>
      <c r="E29" s="43">
        <f>+C29/D29</f>
        <v>3.0847991931748853E-2</v>
      </c>
      <c r="F29" s="41">
        <f>+F31+F36</f>
        <v>4760625.983</v>
      </c>
      <c r="G29" s="42">
        <f>+G31+G36</f>
        <v>5826079.3633120153</v>
      </c>
      <c r="H29" s="43">
        <f>+F29/G29</f>
        <v>0.81712343518329189</v>
      </c>
      <c r="I29" s="41">
        <f>+I31+I36</f>
        <v>6485736.2759999996</v>
      </c>
      <c r="J29" s="44">
        <f>+F29/I29</f>
        <v>0.73401473331815137</v>
      </c>
    </row>
    <row r="30" spans="2:10" s="3" customFormat="1" ht="9" customHeight="1" collapsed="1" thickBot="1" x14ac:dyDescent="0.3">
      <c r="B30" s="45"/>
      <c r="C30" s="46"/>
      <c r="D30" s="47"/>
      <c r="E30" s="48"/>
      <c r="F30" s="47"/>
      <c r="G30" s="47"/>
      <c r="H30" s="48"/>
      <c r="I30" s="47"/>
      <c r="J30" s="49"/>
    </row>
    <row r="31" spans="2:10" s="3" customFormat="1" ht="20.25" thickBot="1" x14ac:dyDescent="0.35">
      <c r="B31" s="50" t="s">
        <v>28</v>
      </c>
      <c r="C31" s="51">
        <f>+SUM(C32:C34)</f>
        <v>1357.4759999999987</v>
      </c>
      <c r="D31" s="51">
        <f>+SUM(D32:D34)</f>
        <v>11234.290685769229</v>
      </c>
      <c r="E31" s="52">
        <f>+C31/D31</f>
        <v>0.12083326290635769</v>
      </c>
      <c r="F31" s="51">
        <f>+SUM(F32:F34)</f>
        <v>4104591.1120000002</v>
      </c>
      <c r="G31" s="51">
        <f>+SUM(G32:G34)</f>
        <v>4172119.5540382052</v>
      </c>
      <c r="H31" s="52">
        <f>+F31/G31</f>
        <v>0.98381435594940125</v>
      </c>
      <c r="I31" s="51">
        <f>+SUM(I32:I34)</f>
        <v>4205822.4249999998</v>
      </c>
      <c r="J31" s="54">
        <f>+F31/I31</f>
        <v>0.97593067353527185</v>
      </c>
    </row>
    <row r="32" spans="2:10" s="3" customFormat="1" ht="16.5" hidden="1" outlineLevel="1" thickBot="1" x14ac:dyDescent="0.3">
      <c r="B32" s="66" t="s">
        <v>29</v>
      </c>
      <c r="C32" s="56">
        <f>+'[1]CONSOLIDADO FINAGRO'!B195</f>
        <v>0</v>
      </c>
      <c r="D32" s="57">
        <f>+'[1]CONSOLIDADO FINAGRO'!C195</f>
        <v>0</v>
      </c>
      <c r="E32" s="58" t="e">
        <f>+C32/D32</f>
        <v>#DIV/0!</v>
      </c>
      <c r="F32" s="57">
        <f>+'[1]CONSOLIDADO FINAGRO'!E195</f>
        <v>4069030.642</v>
      </c>
      <c r="G32" s="57">
        <f>+'[1]CONSOLIDADO FINAGRO'!F195</f>
        <v>4045000</v>
      </c>
      <c r="H32" s="58">
        <f>+F32/G32</f>
        <v>1.0059408262051917</v>
      </c>
      <c r="I32" s="57">
        <f>+'[1]CONSOLIDADO FINAGRO'!H195</f>
        <v>4045000</v>
      </c>
      <c r="J32" s="64">
        <f t="shared" ref="J32:J39" si="6">+F32/I32</f>
        <v>1.0059408262051917</v>
      </c>
    </row>
    <row r="33" spans="2:10" s="3" customFormat="1" ht="16.5" hidden="1" outlineLevel="1" thickBot="1" x14ac:dyDescent="0.3">
      <c r="B33" s="66" t="s">
        <v>30</v>
      </c>
      <c r="C33" s="60">
        <f>+'[1]CONSOLIDADO FINAGRO'!B196</f>
        <v>0</v>
      </c>
      <c r="D33" s="61">
        <f>+'[1]CONSOLIDADO FINAGRO'!C196</f>
        <v>3232.4219166666667</v>
      </c>
      <c r="E33" s="62">
        <f>+C33/D33</f>
        <v>0</v>
      </c>
      <c r="F33" s="61">
        <f>+'[1]CONSOLIDADO FINAGRO'!E196</f>
        <v>17371.577000000001</v>
      </c>
      <c r="G33" s="61">
        <f>+'[1]CONSOLIDADO FINAGRO'!F196</f>
        <v>56502.735249999998</v>
      </c>
      <c r="H33" s="62">
        <f>+F33/G33</f>
        <v>0.30744665586786796</v>
      </c>
      <c r="I33" s="61">
        <f>+'[1]CONSOLIDADO FINAGRO'!H196</f>
        <v>66200</v>
      </c>
      <c r="J33" s="63">
        <f>+F33/I33</f>
        <v>0.26241052870090636</v>
      </c>
    </row>
    <row r="34" spans="2:10" s="3" customFormat="1" ht="16.5" hidden="1" outlineLevel="1" thickBot="1" x14ac:dyDescent="0.3">
      <c r="B34" s="66" t="s">
        <v>31</v>
      </c>
      <c r="C34" s="60">
        <f>+'[1]CONSOLIDADO FINAGRO'!B197</f>
        <v>1357.4759999999987</v>
      </c>
      <c r="D34" s="61">
        <f>+'[1]CONSOLIDADO FINAGRO'!C197</f>
        <v>8001.8687691025625</v>
      </c>
      <c r="E34" s="62">
        <f>+C34/D34</f>
        <v>0.16964487161318997</v>
      </c>
      <c r="F34" s="61">
        <f>+'[1]CONSOLIDADO FINAGRO'!E197</f>
        <v>18188.892999999996</v>
      </c>
      <c r="G34" s="61">
        <f>+'[1]CONSOLIDADO FINAGRO'!F197</f>
        <v>70616.818788205128</v>
      </c>
      <c r="H34" s="62">
        <f>+F34/G34</f>
        <v>0.25757168493460969</v>
      </c>
      <c r="I34" s="61">
        <f>+'[1]CONSOLIDADO FINAGRO'!H197</f>
        <v>94622.425000000003</v>
      </c>
      <c r="J34" s="63">
        <f t="shared" si="6"/>
        <v>0.19222602887211987</v>
      </c>
    </row>
    <row r="35" spans="2:10" s="3" customFormat="1" ht="15.75" hidden="1" customHeight="1" outlineLevel="1" thickBot="1" x14ac:dyDescent="0.3">
      <c r="B35" s="55"/>
      <c r="C35" s="46"/>
      <c r="D35" s="47"/>
      <c r="E35" s="48"/>
      <c r="F35" s="47"/>
      <c r="G35" s="47"/>
      <c r="H35" s="48"/>
      <c r="I35" s="47"/>
      <c r="J35" s="49"/>
    </row>
    <row r="36" spans="2:10" s="3" customFormat="1" ht="20.25" collapsed="1" thickBot="1" x14ac:dyDescent="0.35">
      <c r="B36" s="50" t="s">
        <v>32</v>
      </c>
      <c r="C36" s="51">
        <f>+SUM(C37:C40)</f>
        <v>5726.7259999999951</v>
      </c>
      <c r="D36" s="51">
        <f>+SUM(D37:D40)</f>
        <v>218414.4337976196</v>
      </c>
      <c r="E36" s="52">
        <f>+C36/D36</f>
        <v>2.6219540075388591E-2</v>
      </c>
      <c r="F36" s="51">
        <f>+SUM(F37:F40)</f>
        <v>656034.87100000004</v>
      </c>
      <c r="G36" s="51">
        <f>+SUM(G37:G40)</f>
        <v>1653959.8092738106</v>
      </c>
      <c r="H36" s="52">
        <f>+F36/G36</f>
        <v>0.39664498938945769</v>
      </c>
      <c r="I36" s="51">
        <f>+SUM(I37:I40)</f>
        <v>2279913.8509999998</v>
      </c>
      <c r="J36" s="54">
        <f>+F36/I36</f>
        <v>0.2877454649052878</v>
      </c>
    </row>
    <row r="37" spans="2:10" s="3" customFormat="1" ht="16.5" hidden="1" customHeight="1" outlineLevel="1" x14ac:dyDescent="0.25">
      <c r="B37" s="55" t="s">
        <v>33</v>
      </c>
      <c r="C37" s="56">
        <f>+'[1]CONSOLIDADO FINAGRO'!B201</f>
        <v>0</v>
      </c>
      <c r="D37" s="57">
        <f>+'[1]CONSOLIDADO FINAGRO'!C201</f>
        <v>76227.225130950945</v>
      </c>
      <c r="E37" s="58">
        <f>+C37/D37</f>
        <v>0</v>
      </c>
      <c r="F37" s="57">
        <f>+'[1]CONSOLIDADO FINAGRO'!E201</f>
        <v>263196.90299999999</v>
      </c>
      <c r="G37" s="57">
        <f>+'[1]CONSOLIDADO FINAGRO'!F201</f>
        <v>666473.58427380654</v>
      </c>
      <c r="H37" s="58">
        <f>+F37/G37</f>
        <v>0.39490972967335358</v>
      </c>
      <c r="I37" s="57">
        <f>+'[1]CONSOLIDADO FINAGRO'!H201</f>
        <v>865866</v>
      </c>
      <c r="J37" s="59">
        <f t="shared" si="6"/>
        <v>0.30396955533535214</v>
      </c>
    </row>
    <row r="38" spans="2:10" s="3" customFormat="1" ht="16.5" hidden="1" customHeight="1" outlineLevel="1" x14ac:dyDescent="0.25">
      <c r="B38" s="55" t="s">
        <v>34</v>
      </c>
      <c r="C38" s="60">
        <f>+'[1]CONSOLIDADO FINAGRO'!B202</f>
        <v>0</v>
      </c>
      <c r="D38" s="61">
        <f>+'[1]CONSOLIDADO FINAGRO'!C202</f>
        <v>125345.54200000199</v>
      </c>
      <c r="E38" s="62">
        <f>+C38/D38</f>
        <v>0</v>
      </c>
      <c r="F38" s="61">
        <f>+'[1]CONSOLIDADO FINAGRO'!E202</f>
        <v>321316.603</v>
      </c>
      <c r="G38" s="61">
        <f>+'[1]CONSOLIDADO FINAGRO'!F202</f>
        <v>835911.22500000405</v>
      </c>
      <c r="H38" s="62">
        <f>+F38/G38</f>
        <v>0.3843908221234838</v>
      </c>
      <c r="I38" s="61">
        <f>+'[1]CONSOLIDADO FINAGRO'!H202</f>
        <v>1211947.851</v>
      </c>
      <c r="J38" s="63">
        <f t="shared" si="6"/>
        <v>0.26512411630160149</v>
      </c>
    </row>
    <row r="39" spans="2:10" s="3" customFormat="1" ht="16.5" hidden="1" customHeight="1" outlineLevel="1" x14ac:dyDescent="0.25">
      <c r="B39" s="55" t="s">
        <v>35</v>
      </c>
      <c r="C39" s="60">
        <f>+'[1]CONSOLIDADO FINAGRO'!B207</f>
        <v>5726.7259999999951</v>
      </c>
      <c r="D39" s="61">
        <f>+'[1]CONSOLIDADO FINAGRO'!C207</f>
        <v>9425</v>
      </c>
      <c r="E39" s="62">
        <f>+C39/D39</f>
        <v>0.60761018567639202</v>
      </c>
      <c r="F39" s="61">
        <f>+'[1]CONSOLIDADO FINAGRO'!E207</f>
        <v>71521.364999999991</v>
      </c>
      <c r="G39" s="61">
        <f>+'[1]CONSOLIDADO FINAGRO'!F207</f>
        <v>84825</v>
      </c>
      <c r="H39" s="62">
        <f>+F39/G39</f>
        <v>0.84316374889478329</v>
      </c>
      <c r="I39" s="61">
        <f>+'[1]CONSOLIDADO FINAGRO'!H207</f>
        <v>113100</v>
      </c>
      <c r="J39" s="63">
        <f t="shared" si="6"/>
        <v>0.6323728116710875</v>
      </c>
    </row>
    <row r="40" spans="2:10" s="3" customFormat="1" ht="16.5" hidden="1" customHeight="1" outlineLevel="1" x14ac:dyDescent="0.25">
      <c r="B40" s="55" t="s">
        <v>36</v>
      </c>
      <c r="C40" s="60">
        <f>+'[1]CONSOLIDADO FINAGRO'!B209</f>
        <v>0</v>
      </c>
      <c r="D40" s="61">
        <f>+'[1]CONSOLIDADO FINAGRO'!C209</f>
        <v>7416.6666666666661</v>
      </c>
      <c r="E40" s="62">
        <f>+C40/D40</f>
        <v>0</v>
      </c>
      <c r="F40" s="61">
        <f>+'[1]CONSOLIDADO FINAGRO'!E209</f>
        <v>0</v>
      </c>
      <c r="G40" s="61">
        <f>+'[1]CONSOLIDADO FINAGRO'!F209</f>
        <v>66749.999999999985</v>
      </c>
      <c r="H40" s="62">
        <f>+F40/G40</f>
        <v>0</v>
      </c>
      <c r="I40" s="61">
        <f>+'[1]CONSOLIDADO FINAGRO'!H209</f>
        <v>89000</v>
      </c>
      <c r="J40" s="63">
        <f>+F40/I40</f>
        <v>0</v>
      </c>
    </row>
    <row r="41" spans="2:10" s="3" customFormat="1" ht="9" customHeight="1" collapsed="1" thickBot="1" x14ac:dyDescent="0.3">
      <c r="B41" s="45"/>
      <c r="C41" s="46"/>
      <c r="D41" s="47"/>
      <c r="E41" s="48"/>
      <c r="F41" s="47"/>
      <c r="G41" s="47"/>
      <c r="H41" s="48"/>
      <c r="I41" s="47"/>
      <c r="J41" s="49"/>
    </row>
    <row r="42" spans="2:10" s="3" customFormat="1" ht="23.25" thickBot="1" x14ac:dyDescent="0.4">
      <c r="B42" s="40" t="s">
        <v>37</v>
      </c>
      <c r="C42" s="41">
        <f>+'[1]CONSOLIDADO FINAGRO'!B211</f>
        <v>0</v>
      </c>
      <c r="D42" s="42">
        <f>+'[1]CONSOLIDADO FINAGRO'!C211</f>
        <v>0</v>
      </c>
      <c r="E42" s="43" t="e">
        <f>+C42/D42</f>
        <v>#DIV/0!</v>
      </c>
      <c r="F42" s="41">
        <f>+'[1]CONSOLIDADO FINAGRO'!E211</f>
        <v>1029501.597</v>
      </c>
      <c r="G42" s="42">
        <f>+'[1]CONSOLIDADO FINAGRO'!F211</f>
        <v>1029501.597</v>
      </c>
      <c r="H42" s="43">
        <f>+F42/G42</f>
        <v>1</v>
      </c>
      <c r="I42" s="41">
        <f>+'[1]CONSOLIDADO FINAGRO'!H211</f>
        <v>1029501.5970000023</v>
      </c>
      <c r="J42" s="44">
        <f>+F42/I42</f>
        <v>0.99999999999999778</v>
      </c>
    </row>
    <row r="43" spans="2:10" s="3" customFormat="1" ht="9" customHeight="1" collapsed="1" thickBot="1" x14ac:dyDescent="0.3">
      <c r="B43" s="45"/>
      <c r="C43" s="46"/>
      <c r="D43" s="47"/>
      <c r="E43" s="48"/>
      <c r="F43" s="47"/>
      <c r="G43" s="47"/>
      <c r="H43" s="48"/>
      <c r="I43" s="47"/>
      <c r="J43" s="49"/>
    </row>
    <row r="44" spans="2:10" s="3" customFormat="1" ht="23.25" thickBot="1" x14ac:dyDescent="0.4">
      <c r="B44" s="67" t="s">
        <v>38</v>
      </c>
      <c r="C44" s="68">
        <f>+C29+C27+C8+C42</f>
        <v>5886044.8051999994</v>
      </c>
      <c r="D44" s="69">
        <f>+D29+D27+D8+D42</f>
        <v>5345466.5200825846</v>
      </c>
      <c r="E44" s="70">
        <f>+C44/D44</f>
        <v>1.1011283642104006</v>
      </c>
      <c r="F44" s="68">
        <f>+F29+F27+F8+F42</f>
        <v>50051935.726680003</v>
      </c>
      <c r="G44" s="69">
        <f>+G29+G27+G8+G42</f>
        <v>51564557.470597021</v>
      </c>
      <c r="H44" s="70">
        <f>+F44/G44</f>
        <v>0.97066547609218712</v>
      </c>
      <c r="I44" s="71">
        <f>+I29+I27+I8+I42</f>
        <v>69568573.022487938</v>
      </c>
      <c r="J44" s="72">
        <f>+F44/I44</f>
        <v>0.71946187124609828</v>
      </c>
    </row>
    <row r="45" spans="2:10" s="3" customFormat="1" x14ac:dyDescent="0.2">
      <c r="B45" s="1"/>
      <c r="D45" s="1"/>
      <c r="F45" s="2"/>
      <c r="G45" s="1"/>
    </row>
    <row r="46" spans="2:10" s="3" customFormat="1" ht="19.5" customHeight="1" x14ac:dyDescent="0.2">
      <c r="B46" s="73" t="s">
        <v>39</v>
      </c>
      <c r="C46" s="73"/>
      <c r="D46" s="73"/>
      <c r="E46" s="73"/>
      <c r="F46" s="73"/>
      <c r="G46" s="73"/>
      <c r="H46" s="73"/>
      <c r="I46" s="73"/>
      <c r="J46" s="73"/>
    </row>
    <row r="47" spans="2:10" s="3" customFormat="1" ht="19.5" customHeight="1" x14ac:dyDescent="0.2">
      <c r="B47" s="73"/>
      <c r="C47" s="73"/>
      <c r="D47" s="73"/>
      <c r="E47" s="73"/>
      <c r="F47" s="73"/>
      <c r="G47" s="73"/>
      <c r="H47" s="73"/>
      <c r="I47" s="73"/>
      <c r="J47" s="73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</row>
    <row r="51" spans="2:10" s="3" customFormat="1" x14ac:dyDescent="0.2">
      <c r="B51" s="1"/>
      <c r="D51" s="1"/>
      <c r="G51" s="4"/>
      <c r="H51" s="2"/>
      <c r="I51" s="1"/>
    </row>
    <row r="52" spans="2:10" s="3" customFormat="1" x14ac:dyDescent="0.2">
      <c r="B52" s="1"/>
      <c r="D52" s="1"/>
      <c r="G52" s="4"/>
      <c r="H52" s="2"/>
      <c r="I52" s="1"/>
    </row>
    <row r="53" spans="2:10" s="3" customFormat="1" x14ac:dyDescent="0.2">
      <c r="B53" s="1"/>
      <c r="D53" s="1"/>
      <c r="G53" s="4"/>
      <c r="H53" s="2"/>
      <c r="I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595" spans="2:10" s="3" customFormat="1" x14ac:dyDescent="0.2">
      <c r="B7595" s="1"/>
      <c r="E7595" s="1"/>
      <c r="H7595" s="4"/>
      <c r="I7595" s="2"/>
      <c r="J7595" s="1"/>
    </row>
    <row r="7596" spans="2:10" s="3" customFormat="1" x14ac:dyDescent="0.2">
      <c r="B7596" s="1"/>
      <c r="E7596" s="1"/>
      <c r="H7596" s="4"/>
      <c r="I7596" s="2"/>
      <c r="J7596" s="1"/>
    </row>
    <row r="7597" spans="2:10" s="3" customFormat="1" x14ac:dyDescent="0.2">
      <c r="B7597" s="1"/>
      <c r="E7597" s="1"/>
      <c r="H7597" s="4"/>
      <c r="I7597" s="2"/>
      <c r="J7597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  <row r="8155" spans="3:9" x14ac:dyDescent="0.2">
      <c r="C8155" s="1"/>
      <c r="D8155" s="1"/>
      <c r="F8155" s="1"/>
      <c r="G8155" s="1"/>
      <c r="H8155" s="1"/>
      <c r="I8155" s="1"/>
    </row>
    <row r="8156" spans="3:9" x14ac:dyDescent="0.2">
      <c r="C8156" s="1"/>
      <c r="D8156" s="1"/>
      <c r="F8156" s="1"/>
      <c r="G8156" s="1"/>
      <c r="H8156" s="1"/>
      <c r="I8156" s="1"/>
    </row>
    <row r="8157" spans="3:9" x14ac:dyDescent="0.2">
      <c r="C8157" s="1"/>
      <c r="D8157" s="1"/>
      <c r="F8157" s="1"/>
      <c r="G8157" s="1"/>
      <c r="H8157" s="1"/>
      <c r="I8157" s="1"/>
    </row>
  </sheetData>
  <mergeCells count="3">
    <mergeCell ref="C3:H4"/>
    <mergeCell ref="I5:J5"/>
    <mergeCell ref="B46:J47"/>
  </mergeCells>
  <conditionalFormatting sqref="M48:M50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53"/>
  <sheetViews>
    <sheetView workbookViewId="0"/>
  </sheetViews>
  <sheetFormatPr baseColWidth="10" defaultRowHeight="15" x14ac:dyDescent="0.25"/>
  <cols>
    <col min="1" max="1" width="7" style="124" customWidth="1"/>
    <col min="2" max="2" width="2.85546875" style="124" customWidth="1"/>
    <col min="3" max="3" width="33.85546875" style="124" customWidth="1"/>
    <col min="4" max="5" width="13.85546875" style="124" customWidth="1"/>
    <col min="6" max="7" width="12.42578125" style="124" bestFit="1" customWidth="1"/>
    <col min="8" max="16384" width="11.42578125" style="124"/>
  </cols>
  <sheetData>
    <row r="2" spans="2:7" ht="15.75" x14ac:dyDescent="0.25">
      <c r="B2" s="74" t="s">
        <v>40</v>
      </c>
      <c r="C2" s="75"/>
      <c r="D2" s="76"/>
      <c r="E2" s="76"/>
      <c r="F2" s="77"/>
      <c r="G2" s="77" t="s">
        <v>41</v>
      </c>
    </row>
    <row r="3" spans="2:7" ht="15.75" x14ac:dyDescent="0.25">
      <c r="B3" s="78"/>
      <c r="C3" s="79"/>
      <c r="D3" s="79"/>
      <c r="E3" s="80"/>
      <c r="F3" s="125"/>
      <c r="G3" s="125"/>
    </row>
    <row r="4" spans="2:7" ht="16.5" thickBot="1" x14ac:dyDescent="0.3">
      <c r="B4" s="81"/>
      <c r="C4" s="82"/>
      <c r="D4" s="83" t="s">
        <v>42</v>
      </c>
      <c r="E4" s="84" t="s">
        <v>43</v>
      </c>
      <c r="F4" s="126" t="s">
        <v>8</v>
      </c>
      <c r="G4" s="126" t="s">
        <v>8</v>
      </c>
    </row>
    <row r="5" spans="2:7" ht="16.5" thickBot="1" x14ac:dyDescent="0.3">
      <c r="B5" s="85"/>
      <c r="C5" s="86"/>
      <c r="D5" s="87">
        <v>42643</v>
      </c>
      <c r="E5" s="88">
        <v>42735</v>
      </c>
      <c r="F5" s="127" t="s">
        <v>44</v>
      </c>
      <c r="G5" s="127" t="s">
        <v>45</v>
      </c>
    </row>
    <row r="6" spans="2:7" ht="16.5" thickTop="1" x14ac:dyDescent="0.25">
      <c r="B6" s="89" t="s">
        <v>46</v>
      </c>
      <c r="C6" s="90"/>
      <c r="D6" s="91">
        <v>281525.12411962001</v>
      </c>
      <c r="E6" s="92">
        <v>446270</v>
      </c>
      <c r="F6" s="128">
        <v>0.63084035252116433</v>
      </c>
      <c r="G6" s="129">
        <v>-164744.87588037999</v>
      </c>
    </row>
    <row r="7" spans="2:7" ht="15.75" x14ac:dyDescent="0.25">
      <c r="B7" s="89" t="s">
        <v>47</v>
      </c>
      <c r="C7" s="90"/>
      <c r="D7" s="91">
        <v>878207.71866081993</v>
      </c>
      <c r="E7" s="92">
        <v>1087801</v>
      </c>
      <c r="F7" s="128">
        <v>0.80732387510290937</v>
      </c>
      <c r="G7" s="129">
        <v>-209593.28133918007</v>
      </c>
    </row>
    <row r="8" spans="2:7" ht="15.75" x14ac:dyDescent="0.25">
      <c r="B8" s="93" t="s">
        <v>48</v>
      </c>
      <c r="C8" s="94"/>
      <c r="D8" s="95">
        <v>7001621.3884694995</v>
      </c>
      <c r="E8" s="95">
        <v>6541793</v>
      </c>
      <c r="F8" s="130">
        <v>1.0702908802631785</v>
      </c>
      <c r="G8" s="131">
        <v>459828.38846949954</v>
      </c>
    </row>
    <row r="9" spans="2:7" ht="15.75" x14ac:dyDescent="0.25">
      <c r="B9" s="89"/>
      <c r="C9" s="90" t="s">
        <v>49</v>
      </c>
      <c r="D9" s="91">
        <v>7080832.5108134998</v>
      </c>
      <c r="E9" s="92">
        <v>6607883</v>
      </c>
      <c r="F9" s="128">
        <v>1.0715735297997104</v>
      </c>
      <c r="G9" s="129">
        <v>472949.5108134998</v>
      </c>
    </row>
    <row r="10" spans="2:7" ht="15.75" x14ac:dyDescent="0.25">
      <c r="B10" s="89"/>
      <c r="C10" s="90" t="s">
        <v>50</v>
      </c>
      <c r="D10" s="91">
        <v>-79211.122343999989</v>
      </c>
      <c r="E10" s="92">
        <v>-66090</v>
      </c>
      <c r="F10" s="128">
        <v>1.1985341556059916</v>
      </c>
      <c r="G10" s="129">
        <v>-13121.122343999989</v>
      </c>
    </row>
    <row r="11" spans="2:7" ht="15.75" x14ac:dyDescent="0.25">
      <c r="B11" s="89" t="s">
        <v>51</v>
      </c>
      <c r="C11" s="90"/>
      <c r="D11" s="91">
        <v>119697.39283272</v>
      </c>
      <c r="E11" s="92">
        <v>63604</v>
      </c>
      <c r="F11" s="128">
        <v>1.8819161189975473</v>
      </c>
      <c r="G11" s="129">
        <v>56093.392832719997</v>
      </c>
    </row>
    <row r="12" spans="2:7" ht="15.75" x14ac:dyDescent="0.25">
      <c r="B12" s="89" t="s">
        <v>52</v>
      </c>
      <c r="C12" s="90"/>
      <c r="D12" s="91">
        <v>18916.679766249999</v>
      </c>
      <c r="E12" s="92">
        <v>6245</v>
      </c>
      <c r="F12" s="128">
        <v>3.0290920362289833</v>
      </c>
      <c r="G12" s="129">
        <v>12671.679766249999</v>
      </c>
    </row>
    <row r="13" spans="2:7" ht="16.5" thickBot="1" x14ac:dyDescent="0.3">
      <c r="B13" s="93" t="s">
        <v>53</v>
      </c>
      <c r="C13" s="94"/>
      <c r="D13" s="95">
        <v>43253.627540499998</v>
      </c>
      <c r="E13" s="96">
        <v>54575</v>
      </c>
      <c r="F13" s="130">
        <v>0.79255387156207047</v>
      </c>
      <c r="G13" s="131">
        <v>-11321.372459500002</v>
      </c>
    </row>
    <row r="14" spans="2:7" ht="17.25" thickTop="1" thickBot="1" x14ac:dyDescent="0.3">
      <c r="B14" s="97" t="s">
        <v>54</v>
      </c>
      <c r="C14" s="98"/>
      <c r="D14" s="99">
        <v>8343221.9313894091</v>
      </c>
      <c r="E14" s="99">
        <v>8200288</v>
      </c>
      <c r="F14" s="132">
        <v>1.0174303550545309</v>
      </c>
      <c r="G14" s="133">
        <v>142933.93138940912</v>
      </c>
    </row>
    <row r="15" spans="2:7" ht="16.5" thickTop="1" x14ac:dyDescent="0.25">
      <c r="B15" s="89" t="s">
        <v>55</v>
      </c>
      <c r="C15" s="90"/>
      <c r="D15" s="100">
        <v>118434.32915936</v>
      </c>
      <c r="E15" s="101">
        <v>59691</v>
      </c>
      <c r="F15" s="128">
        <v>1.984123723163626</v>
      </c>
      <c r="G15" s="129">
        <v>58743.329159360001</v>
      </c>
    </row>
    <row r="16" spans="2:7" ht="15.75" x14ac:dyDescent="0.25">
      <c r="B16" s="102" t="s">
        <v>56</v>
      </c>
      <c r="C16" s="103"/>
      <c r="D16" s="104">
        <v>7313029.7766341604</v>
      </c>
      <c r="E16" s="105">
        <v>7213158</v>
      </c>
      <c r="F16" s="134">
        <v>1.013845776930737</v>
      </c>
      <c r="G16" s="135">
        <v>99871.776634160429</v>
      </c>
    </row>
    <row r="17" spans="2:7" ht="15.75" x14ac:dyDescent="0.25">
      <c r="B17" s="89"/>
      <c r="C17" s="90" t="s">
        <v>57</v>
      </c>
      <c r="D17" s="100">
        <v>4523942.5802515801</v>
      </c>
      <c r="E17" s="101">
        <v>3606579</v>
      </c>
      <c r="F17" s="128">
        <v>1.2543583768029427</v>
      </c>
      <c r="G17" s="129">
        <v>917363.5802515801</v>
      </c>
    </row>
    <row r="18" spans="2:7" ht="15.75" x14ac:dyDescent="0.25">
      <c r="B18" s="89"/>
      <c r="C18" s="90" t="s">
        <v>58</v>
      </c>
      <c r="D18" s="100">
        <v>2789087.1963825799</v>
      </c>
      <c r="E18" s="101">
        <v>3606579</v>
      </c>
      <c r="F18" s="128">
        <v>0.773333177058531</v>
      </c>
      <c r="G18" s="129">
        <v>-817491.80361742014</v>
      </c>
    </row>
    <row r="19" spans="2:7" ht="16.5" thickBot="1" x14ac:dyDescent="0.3">
      <c r="B19" s="89" t="s">
        <v>59</v>
      </c>
      <c r="C19" s="90"/>
      <c r="D19" s="106">
        <v>5437.6672966699998</v>
      </c>
      <c r="E19" s="107">
        <v>6399</v>
      </c>
      <c r="F19" s="128">
        <v>0.8497682914002187</v>
      </c>
      <c r="G19" s="129">
        <v>-961.33270333000019</v>
      </c>
    </row>
    <row r="20" spans="2:7" ht="17.25" thickTop="1" thickBot="1" x14ac:dyDescent="0.3">
      <c r="B20" s="97" t="s">
        <v>60</v>
      </c>
      <c r="C20" s="98"/>
      <c r="D20" s="99">
        <v>7436901.7730901912</v>
      </c>
      <c r="E20" s="99">
        <v>7279248</v>
      </c>
      <c r="F20" s="132">
        <v>1.0216579752592838</v>
      </c>
      <c r="G20" s="133">
        <v>157653.77309019119</v>
      </c>
    </row>
    <row r="21" spans="2:7" ht="16.5" thickTop="1" x14ac:dyDescent="0.25">
      <c r="B21" s="89" t="s">
        <v>61</v>
      </c>
      <c r="C21" s="90"/>
      <c r="D21" s="100">
        <v>360838.79800000001</v>
      </c>
      <c r="E21" s="101">
        <v>352790</v>
      </c>
      <c r="F21" s="128">
        <v>1.0228146999631509</v>
      </c>
      <c r="G21" s="129">
        <v>8048.7980000000098</v>
      </c>
    </row>
    <row r="22" spans="2:7" ht="15.75" x14ac:dyDescent="0.25">
      <c r="B22" s="89" t="s">
        <v>62</v>
      </c>
      <c r="C22" s="90"/>
      <c r="D22" s="100">
        <v>505437.53256968997</v>
      </c>
      <c r="E22" s="101">
        <v>519235</v>
      </c>
      <c r="F22" s="128">
        <v>0.97342731628201096</v>
      </c>
      <c r="G22" s="129">
        <v>-13797.467430310033</v>
      </c>
    </row>
    <row r="23" spans="2:7" ht="15.75" x14ac:dyDescent="0.25">
      <c r="B23" s="89" t="s">
        <v>63</v>
      </c>
      <c r="C23" s="90"/>
      <c r="D23" s="91">
        <v>431.21858238999999</v>
      </c>
      <c r="E23" s="101">
        <v>0</v>
      </c>
      <c r="F23" s="128">
        <v>0</v>
      </c>
      <c r="G23" s="129">
        <v>431.21858238999999</v>
      </c>
    </row>
    <row r="24" spans="2:7" ht="15.75" x14ac:dyDescent="0.25">
      <c r="B24" s="89" t="s">
        <v>64</v>
      </c>
      <c r="C24" s="90"/>
      <c r="D24" s="100">
        <v>34521.017534580002</v>
      </c>
      <c r="E24" s="101">
        <v>49016</v>
      </c>
      <c r="F24" s="128">
        <v>0.7042805927570589</v>
      </c>
      <c r="G24" s="129">
        <v>-14494.982465419998</v>
      </c>
    </row>
    <row r="25" spans="2:7" ht="16.5" thickBot="1" x14ac:dyDescent="0.3">
      <c r="B25" s="89" t="s">
        <v>65</v>
      </c>
      <c r="C25" s="90"/>
      <c r="D25" s="100">
        <v>-5408.4083874399994</v>
      </c>
      <c r="E25" s="101">
        <v>0</v>
      </c>
      <c r="F25" s="128">
        <v>0</v>
      </c>
      <c r="G25" s="129">
        <v>-5408.4083874399994</v>
      </c>
    </row>
    <row r="26" spans="2:7" ht="17.25" thickTop="1" thickBot="1" x14ac:dyDescent="0.3">
      <c r="B26" s="97" t="s">
        <v>66</v>
      </c>
      <c r="C26" s="98"/>
      <c r="D26" s="99">
        <v>895820.15829921991</v>
      </c>
      <c r="E26" s="99">
        <v>921041</v>
      </c>
      <c r="F26" s="132">
        <v>0.97261702605988209</v>
      </c>
      <c r="G26" s="133">
        <v>-25220.841700780089</v>
      </c>
    </row>
    <row r="27" spans="2:7" ht="16.5" thickTop="1" x14ac:dyDescent="0.25">
      <c r="B27" s="108" t="s">
        <v>67</v>
      </c>
      <c r="C27" s="109"/>
      <c r="D27" s="110">
        <v>8332721.931389411</v>
      </c>
      <c r="E27" s="110">
        <v>8200289</v>
      </c>
      <c r="F27" s="136">
        <v>1.0161497883049502</v>
      </c>
      <c r="G27" s="137">
        <v>132432.93138941098</v>
      </c>
    </row>
    <row r="28" spans="2:7" ht="15.75" x14ac:dyDescent="0.25">
      <c r="B28" s="111"/>
      <c r="C28" s="111"/>
      <c r="D28" s="111"/>
      <c r="E28" s="111"/>
      <c r="F28" s="111"/>
      <c r="G28" s="111"/>
    </row>
    <row r="29" spans="2:7" ht="15.75" x14ac:dyDescent="0.25">
      <c r="B29" s="111"/>
      <c r="C29" s="111"/>
      <c r="D29" s="111"/>
      <c r="E29" s="111"/>
      <c r="F29" s="111"/>
      <c r="G29" s="111"/>
    </row>
    <row r="30" spans="2:7" ht="15.75" x14ac:dyDescent="0.25">
      <c r="B30" s="74" t="s">
        <v>68</v>
      </c>
      <c r="C30" s="75"/>
      <c r="D30" s="76"/>
      <c r="E30" s="76"/>
      <c r="F30" s="77"/>
      <c r="G30" s="77" t="s">
        <v>41</v>
      </c>
    </row>
    <row r="31" spans="2:7" ht="15.75" x14ac:dyDescent="0.25">
      <c r="B31" s="78"/>
      <c r="C31" s="112"/>
      <c r="D31" s="79"/>
      <c r="E31" s="79"/>
      <c r="F31" s="125"/>
      <c r="G31" s="138"/>
    </row>
    <row r="32" spans="2:7" ht="16.5" thickBot="1" x14ac:dyDescent="0.3">
      <c r="B32" s="113"/>
      <c r="C32" s="114"/>
      <c r="D32" s="83" t="s">
        <v>42</v>
      </c>
      <c r="E32" s="115" t="s">
        <v>43</v>
      </c>
      <c r="F32" s="126" t="s">
        <v>8</v>
      </c>
      <c r="G32" s="139" t="s">
        <v>8</v>
      </c>
    </row>
    <row r="33" spans="2:7" ht="16.5" thickBot="1" x14ac:dyDescent="0.3">
      <c r="B33" s="116"/>
      <c r="C33" s="117"/>
      <c r="D33" s="87">
        <v>42643</v>
      </c>
      <c r="E33" s="118">
        <v>42735</v>
      </c>
      <c r="F33" s="127" t="s">
        <v>44</v>
      </c>
      <c r="G33" s="140" t="s">
        <v>45</v>
      </c>
    </row>
    <row r="34" spans="2:7" ht="16.5" thickTop="1" x14ac:dyDescent="0.25">
      <c r="B34" s="89"/>
      <c r="C34" s="90" t="s">
        <v>69</v>
      </c>
      <c r="D34" s="119">
        <v>229941.86023954998</v>
      </c>
      <c r="E34" s="119">
        <v>239122</v>
      </c>
      <c r="F34" s="141">
        <v>0.96160897048180416</v>
      </c>
      <c r="G34" s="142">
        <v>-9180.1397604500235</v>
      </c>
    </row>
    <row r="35" spans="2:7" ht="15.75" x14ac:dyDescent="0.25">
      <c r="B35" s="89"/>
      <c r="C35" s="90" t="s">
        <v>70</v>
      </c>
      <c r="D35" s="119">
        <v>182638.68654142</v>
      </c>
      <c r="E35" s="119">
        <v>145933</v>
      </c>
      <c r="F35" s="141">
        <v>1.2515242374337539</v>
      </c>
      <c r="G35" s="142">
        <v>36705.68654142</v>
      </c>
    </row>
    <row r="36" spans="2:7" ht="15.75" x14ac:dyDescent="0.25">
      <c r="B36" s="89"/>
      <c r="C36" s="90" t="s">
        <v>71</v>
      </c>
      <c r="D36" s="119">
        <v>310.45362499999999</v>
      </c>
      <c r="E36" s="119">
        <v>280</v>
      </c>
      <c r="F36" s="141">
        <v>1.1087629464285713</v>
      </c>
      <c r="G36" s="142">
        <v>30.453624999999988</v>
      </c>
    </row>
    <row r="37" spans="2:7" ht="15.75" x14ac:dyDescent="0.25">
      <c r="B37" s="120" t="s">
        <v>72</v>
      </c>
      <c r="C37" s="121"/>
      <c r="D37" s="122">
        <v>46992.720073129974</v>
      </c>
      <c r="E37" s="122">
        <v>92909</v>
      </c>
      <c r="F37" s="143">
        <v>0.50579298101507897</v>
      </c>
      <c r="G37" s="144">
        <v>-45916.279926870026</v>
      </c>
    </row>
    <row r="38" spans="2:7" ht="15.75" x14ac:dyDescent="0.25">
      <c r="B38" s="89"/>
      <c r="C38" s="90" t="s">
        <v>73</v>
      </c>
      <c r="D38" s="119">
        <v>82140.153349929999</v>
      </c>
      <c r="E38" s="119">
        <v>119301</v>
      </c>
      <c r="F38" s="141">
        <v>0.68851185949765714</v>
      </c>
      <c r="G38" s="142">
        <v>-37160.846650070001</v>
      </c>
    </row>
    <row r="39" spans="2:7" ht="15.75" x14ac:dyDescent="0.25">
      <c r="B39" s="89"/>
      <c r="C39" s="90" t="s">
        <v>74</v>
      </c>
      <c r="D39" s="119">
        <v>4544.9009866700007</v>
      </c>
      <c r="E39" s="119">
        <v>16150</v>
      </c>
      <c r="F39" s="141">
        <v>0.28141801775046443</v>
      </c>
      <c r="G39" s="142">
        <v>-11605.09901333</v>
      </c>
    </row>
    <row r="40" spans="2:7" ht="15.75" x14ac:dyDescent="0.25">
      <c r="B40" s="89" t="s">
        <v>75</v>
      </c>
      <c r="C40" s="90"/>
      <c r="D40" s="119">
        <v>77595.252363259991</v>
      </c>
      <c r="E40" s="119">
        <v>103151</v>
      </c>
      <c r="F40" s="141">
        <v>0.75224915282702054</v>
      </c>
      <c r="G40" s="142">
        <v>-25555.747636740009</v>
      </c>
    </row>
    <row r="41" spans="2:7" ht="15.75" x14ac:dyDescent="0.25">
      <c r="B41" s="120" t="s">
        <v>76</v>
      </c>
      <c r="C41" s="121"/>
      <c r="D41" s="122">
        <v>124587.97243638997</v>
      </c>
      <c r="E41" s="122">
        <v>196060</v>
      </c>
      <c r="F41" s="143">
        <v>0.63545839251448522</v>
      </c>
      <c r="G41" s="144">
        <v>-71472.027563610027</v>
      </c>
    </row>
    <row r="42" spans="2:7" ht="15.75" x14ac:dyDescent="0.25">
      <c r="B42" s="89" t="s">
        <v>77</v>
      </c>
      <c r="C42" s="90"/>
      <c r="D42" s="119">
        <v>35232.779311700004</v>
      </c>
      <c r="E42" s="119">
        <v>52065</v>
      </c>
      <c r="F42" s="141">
        <v>0.67670756384711428</v>
      </c>
      <c r="G42" s="142">
        <v>-16832.220688299996</v>
      </c>
    </row>
    <row r="43" spans="2:7" ht="15.75" x14ac:dyDescent="0.25">
      <c r="B43" s="89"/>
      <c r="C43" s="90" t="s">
        <v>78</v>
      </c>
      <c r="D43" s="119">
        <v>20796.28620413</v>
      </c>
      <c r="E43" s="119">
        <v>28813</v>
      </c>
      <c r="F43" s="141">
        <v>0.7217674731589907</v>
      </c>
      <c r="G43" s="142">
        <v>-8016.7137958700005</v>
      </c>
    </row>
    <row r="44" spans="2:7" ht="15.75" x14ac:dyDescent="0.25">
      <c r="B44" s="89"/>
      <c r="C44" s="90" t="s">
        <v>79</v>
      </c>
      <c r="D44" s="119">
        <v>13978.838144570003</v>
      </c>
      <c r="E44" s="119">
        <v>22832</v>
      </c>
      <c r="F44" s="141">
        <v>0.61224764123029096</v>
      </c>
      <c r="G44" s="142">
        <v>-8853.1618554299966</v>
      </c>
    </row>
    <row r="45" spans="2:7" ht="15.75" x14ac:dyDescent="0.25">
      <c r="B45" s="89"/>
      <c r="C45" s="90" t="s">
        <v>80</v>
      </c>
      <c r="D45" s="119">
        <v>457.65496299999995</v>
      </c>
      <c r="E45" s="119">
        <v>420</v>
      </c>
      <c r="F45" s="141">
        <v>1.0896546738095236</v>
      </c>
      <c r="G45" s="142">
        <v>37.654962999999952</v>
      </c>
    </row>
    <row r="46" spans="2:7" ht="15.75" x14ac:dyDescent="0.25">
      <c r="B46" s="120" t="s">
        <v>81</v>
      </c>
      <c r="C46" s="121"/>
      <c r="D46" s="122">
        <v>89355.193124689977</v>
      </c>
      <c r="E46" s="122">
        <v>143995</v>
      </c>
      <c r="F46" s="143">
        <v>0.62054372113399758</v>
      </c>
      <c r="G46" s="144">
        <v>-54639.806875310023</v>
      </c>
    </row>
    <row r="47" spans="2:7" ht="15.75" x14ac:dyDescent="0.25">
      <c r="B47" s="89" t="s">
        <v>82</v>
      </c>
      <c r="C47" s="90"/>
      <c r="D47" s="119">
        <v>18413.966785120003</v>
      </c>
      <c r="E47" s="119">
        <v>18206</v>
      </c>
      <c r="F47" s="141">
        <v>1.0114229806173791</v>
      </c>
      <c r="G47" s="142">
        <v>207.9667851200029</v>
      </c>
    </row>
    <row r="48" spans="2:7" ht="15.75" x14ac:dyDescent="0.25">
      <c r="B48" s="89" t="s">
        <v>83</v>
      </c>
      <c r="C48" s="90"/>
      <c r="D48" s="100">
        <v>5299.8957070099968</v>
      </c>
      <c r="E48" s="100">
        <v>18283</v>
      </c>
      <c r="F48" s="141">
        <v>0.28988107569928334</v>
      </c>
      <c r="G48" s="145">
        <v>-12983.104292990003</v>
      </c>
    </row>
    <row r="49" spans="2:7" ht="15.75" x14ac:dyDescent="0.25">
      <c r="B49" s="120" t="s">
        <v>84</v>
      </c>
      <c r="C49" s="121"/>
      <c r="D49" s="122">
        <v>76241.122046579971</v>
      </c>
      <c r="E49" s="122">
        <v>144072</v>
      </c>
      <c r="F49" s="143">
        <v>0.52918764261327644</v>
      </c>
      <c r="G49" s="144">
        <v>-67830.877953420029</v>
      </c>
    </row>
    <row r="50" spans="2:7" ht="15.75" x14ac:dyDescent="0.25">
      <c r="B50" s="89" t="s">
        <v>85</v>
      </c>
      <c r="C50" s="90"/>
      <c r="D50" s="100">
        <v>18482.145511999999</v>
      </c>
      <c r="E50" s="100">
        <v>36018</v>
      </c>
      <c r="F50" s="141">
        <v>0.51313636270753504</v>
      </c>
      <c r="G50" s="145">
        <v>-17535.854488000001</v>
      </c>
    </row>
    <row r="51" spans="2:7" ht="15.75" x14ac:dyDescent="0.25">
      <c r="B51" s="120" t="s">
        <v>86</v>
      </c>
      <c r="C51" s="121"/>
      <c r="D51" s="122">
        <v>57758.976534579968</v>
      </c>
      <c r="E51" s="122">
        <v>108054</v>
      </c>
      <c r="F51" s="143">
        <v>0.53453806924852354</v>
      </c>
      <c r="G51" s="144">
        <v>-50295.023465420032</v>
      </c>
    </row>
    <row r="52" spans="2:7" ht="16.5" thickBot="1" x14ac:dyDescent="0.3">
      <c r="B52" s="89" t="s">
        <v>87</v>
      </c>
      <c r="C52" s="90"/>
      <c r="D52" s="100">
        <v>23237.958999999999</v>
      </c>
      <c r="E52" s="100">
        <v>59038</v>
      </c>
      <c r="F52" s="141">
        <v>0.39361020021003418</v>
      </c>
      <c r="G52" s="145">
        <v>-35800.040999999997</v>
      </c>
    </row>
    <row r="53" spans="2:7" ht="16.5" thickTop="1" x14ac:dyDescent="0.25">
      <c r="B53" s="108" t="s">
        <v>88</v>
      </c>
      <c r="C53" s="109"/>
      <c r="D53" s="123">
        <v>34521.017534579965</v>
      </c>
      <c r="E53" s="123">
        <v>49016</v>
      </c>
      <c r="F53" s="146">
        <v>0.70428059275705823</v>
      </c>
      <c r="G53" s="147">
        <v>-14494.982465420035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2016-12-06T19:11:58Z</dcterms:created>
  <dcterms:modified xsi:type="dcterms:W3CDTF">2016-12-06T19:17:54Z</dcterms:modified>
</cp:coreProperties>
</file>